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5.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7.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Z:\Capital Improvement Plan\2023\Executive Summary(Final)\"/>
    </mc:Choice>
  </mc:AlternateContent>
  <xr:revisionPtr revIDLastSave="0" documentId="13_ncr:1_{F15C7AC1-558D-438B-800B-4A1318179CCD}" xr6:coauthVersionLast="47" xr6:coauthVersionMax="47" xr10:uidLastSave="{00000000-0000-0000-0000-000000000000}"/>
  <bookViews>
    <workbookView xWindow="-120" yWindow="-120" windowWidth="38640" windowHeight="15840" xr2:uid="{456CF065-798A-4C86-9A3B-88B1D85FA2F3}"/>
  </bookViews>
  <sheets>
    <sheet name="Consolidated Master" sheetId="1" r:id="rId1"/>
    <sheet name="Outside Funding" sheetId="2" r:id="rId2"/>
    <sheet name="Total 5 YR CIP" sheetId="3" r:id="rId3"/>
    <sheet name="Total 5 YR Charts" sheetId="4" r:id="rId4"/>
    <sheet name="Category Dashboard" sheetId="5" r:id="rId5"/>
    <sheet name="Category Charts" sheetId="6" r:id="rId6"/>
    <sheet name="FY2023 Dashboard" sheetId="7" r:id="rId7"/>
    <sheet name="FY2024 Dashboard" sheetId="8" r:id="rId8"/>
    <sheet name="FY 2025 Dashboard" sheetId="9" r:id="rId9"/>
    <sheet name="FY 2026 Dashboard" sheetId="10" r:id="rId10"/>
    <sheet name="FY 2027 Dashboard" sheetId="11" r:id="rId11"/>
    <sheet name="Unscheduled Dashboard" sheetId="1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3" i="1" l="1"/>
  <c r="J263" i="1"/>
  <c r="K218" i="1"/>
  <c r="M218" i="1"/>
  <c r="N218" i="1"/>
  <c r="L218" i="1"/>
  <c r="L229" i="1"/>
  <c r="J218" i="1"/>
  <c r="I218" i="1"/>
  <c r="G8" i="3"/>
  <c r="N98" i="1"/>
  <c r="C35" i="3" l="1"/>
  <c r="D35" i="3"/>
  <c r="E35" i="3"/>
  <c r="F35" i="3"/>
  <c r="G35" i="3"/>
  <c r="B35" i="3"/>
  <c r="C102" i="12" l="1"/>
  <c r="G102" i="12" s="1"/>
  <c r="C101" i="12"/>
  <c r="C100" i="12"/>
  <c r="C98" i="12"/>
  <c r="C97" i="12"/>
  <c r="C96" i="12"/>
  <c r="C95" i="12"/>
  <c r="C94" i="12"/>
  <c r="G94" i="12" s="1"/>
  <c r="C93" i="12"/>
  <c r="C92" i="12"/>
  <c r="C91" i="12"/>
  <c r="C90" i="12"/>
  <c r="C89" i="12"/>
  <c r="C88" i="12"/>
  <c r="C87" i="12"/>
  <c r="C86" i="12"/>
  <c r="G86" i="12" s="1"/>
  <c r="C85" i="12"/>
  <c r="C84" i="12"/>
  <c r="G84" i="12"/>
  <c r="C83" i="12"/>
  <c r="C82" i="12"/>
  <c r="C78" i="12"/>
  <c r="C77" i="12"/>
  <c r="C76" i="12"/>
  <c r="C75" i="12"/>
  <c r="C74" i="12"/>
  <c r="C73" i="12"/>
  <c r="C72" i="12"/>
  <c r="C71" i="12"/>
  <c r="C70" i="12"/>
  <c r="C69" i="12"/>
  <c r="C68" i="12"/>
  <c r="C67" i="12"/>
  <c r="C66" i="12"/>
  <c r="C65" i="12"/>
  <c r="G65" i="12" s="1"/>
  <c r="C64" i="12"/>
  <c r="G64" i="12" s="1"/>
  <c r="C63" i="12"/>
  <c r="C62" i="12"/>
  <c r="C61" i="12"/>
  <c r="C60" i="12"/>
  <c r="C59" i="12"/>
  <c r="C58" i="12"/>
  <c r="C57" i="12"/>
  <c r="C52" i="12"/>
  <c r="C51" i="12"/>
  <c r="G51" i="12" s="1"/>
  <c r="C50" i="12"/>
  <c r="C49" i="12"/>
  <c r="C48" i="12"/>
  <c r="C47" i="12"/>
  <c r="C46" i="12"/>
  <c r="C45" i="12"/>
  <c r="C44" i="12"/>
  <c r="C43" i="12"/>
  <c r="C42" i="12"/>
  <c r="C41" i="12"/>
  <c r="C40" i="12"/>
  <c r="C39" i="12"/>
  <c r="G39" i="12" s="1"/>
  <c r="C38" i="12"/>
  <c r="C37" i="12"/>
  <c r="C36" i="12"/>
  <c r="C35" i="12"/>
  <c r="C34" i="12"/>
  <c r="C33" i="12"/>
  <c r="C32" i="12"/>
  <c r="C31" i="12"/>
  <c r="G31" i="12" s="1"/>
  <c r="C26" i="12"/>
  <c r="C25" i="12"/>
  <c r="C24" i="12"/>
  <c r="C23" i="12"/>
  <c r="C22" i="12"/>
  <c r="C21" i="12"/>
  <c r="C20" i="12"/>
  <c r="C19" i="12"/>
  <c r="C18" i="12"/>
  <c r="C17" i="12"/>
  <c r="G17" i="12" s="1"/>
  <c r="C16" i="12"/>
  <c r="C15" i="12"/>
  <c r="C14" i="12"/>
  <c r="C13" i="12"/>
  <c r="G13" i="12" s="1"/>
  <c r="C12" i="12"/>
  <c r="C11" i="12"/>
  <c r="C10" i="12"/>
  <c r="C9" i="12"/>
  <c r="C8" i="12"/>
  <c r="C7" i="12"/>
  <c r="C6" i="12"/>
  <c r="C103" i="11"/>
  <c r="C102" i="11"/>
  <c r="C101" i="11"/>
  <c r="G101" i="11" s="1"/>
  <c r="C100" i="11"/>
  <c r="C99" i="11"/>
  <c r="C98" i="11"/>
  <c r="G98" i="11" s="1"/>
  <c r="C97" i="11"/>
  <c r="C96" i="11"/>
  <c r="C95" i="11"/>
  <c r="C94" i="11"/>
  <c r="G94" i="11" s="1"/>
  <c r="C93" i="11"/>
  <c r="G93" i="11" s="1"/>
  <c r="C92" i="11"/>
  <c r="C91" i="11"/>
  <c r="C90" i="11"/>
  <c r="C89" i="11"/>
  <c r="C88" i="11"/>
  <c r="C87" i="11"/>
  <c r="C86" i="11"/>
  <c r="C85" i="11"/>
  <c r="G85" i="11" s="1"/>
  <c r="C84" i="11"/>
  <c r="G84" i="11" s="1"/>
  <c r="C83" i="11"/>
  <c r="C82" i="11"/>
  <c r="C77" i="11"/>
  <c r="C76" i="11"/>
  <c r="C75" i="11"/>
  <c r="C74" i="11"/>
  <c r="C73" i="11"/>
  <c r="G73" i="11" s="1"/>
  <c r="C72" i="11"/>
  <c r="C71" i="11"/>
  <c r="C70" i="11"/>
  <c r="C69" i="11"/>
  <c r="C68" i="11"/>
  <c r="C67" i="11"/>
  <c r="C66" i="11"/>
  <c r="C65" i="11"/>
  <c r="C64" i="11"/>
  <c r="C63" i="11"/>
  <c r="G63" i="11" s="1"/>
  <c r="C62" i="11"/>
  <c r="C61" i="11"/>
  <c r="C60" i="11"/>
  <c r="C59" i="11"/>
  <c r="C58" i="11"/>
  <c r="C57" i="11"/>
  <c r="C51" i="11"/>
  <c r="C50" i="11"/>
  <c r="C49" i="11"/>
  <c r="G49" i="11" s="1"/>
  <c r="C48" i="11"/>
  <c r="C47" i="11"/>
  <c r="C46" i="11"/>
  <c r="G46" i="11" s="1"/>
  <c r="C45" i="11"/>
  <c r="G45" i="11" s="1"/>
  <c r="C44" i="11"/>
  <c r="C43" i="11"/>
  <c r="C42" i="11"/>
  <c r="C41" i="11"/>
  <c r="C40" i="11"/>
  <c r="C39" i="11"/>
  <c r="C38" i="11"/>
  <c r="C37" i="11"/>
  <c r="G37" i="11" s="1"/>
  <c r="C36" i="11"/>
  <c r="C35" i="11"/>
  <c r="C34" i="11"/>
  <c r="C33" i="11"/>
  <c r="G33" i="11" s="1"/>
  <c r="C32" i="11"/>
  <c r="C31" i="11"/>
  <c r="C26" i="11"/>
  <c r="C25" i="11"/>
  <c r="C24" i="11"/>
  <c r="G24" i="11" s="1"/>
  <c r="C23" i="11"/>
  <c r="C22" i="11"/>
  <c r="C21" i="11"/>
  <c r="C20" i="11"/>
  <c r="C19" i="11"/>
  <c r="C18" i="11"/>
  <c r="C17" i="11"/>
  <c r="C16" i="11"/>
  <c r="C15" i="11"/>
  <c r="C14" i="11"/>
  <c r="C13" i="11"/>
  <c r="C12" i="11"/>
  <c r="G12" i="11" s="1"/>
  <c r="C11" i="11"/>
  <c r="C10" i="11"/>
  <c r="G10" i="11" s="1"/>
  <c r="C9" i="11"/>
  <c r="C8" i="11"/>
  <c r="C7" i="11"/>
  <c r="C6" i="11"/>
  <c r="C103" i="10"/>
  <c r="C102" i="10"/>
  <c r="C101" i="10"/>
  <c r="C100" i="10"/>
  <c r="G100" i="10" s="1"/>
  <c r="C99" i="10"/>
  <c r="C98" i="10"/>
  <c r="C97" i="10"/>
  <c r="C96" i="10"/>
  <c r="G96" i="10" s="1"/>
  <c r="C95" i="10"/>
  <c r="C94" i="10"/>
  <c r="G94" i="10" s="1"/>
  <c r="C93" i="10"/>
  <c r="C92" i="10"/>
  <c r="C91" i="10"/>
  <c r="C90" i="10"/>
  <c r="G90" i="10" s="1"/>
  <c r="C89" i="10"/>
  <c r="C88" i="10"/>
  <c r="C87" i="10"/>
  <c r="G87" i="10" s="1"/>
  <c r="C86" i="10"/>
  <c r="C85" i="10"/>
  <c r="C84" i="10"/>
  <c r="C83" i="10"/>
  <c r="C82" i="10"/>
  <c r="C78" i="10"/>
  <c r="C77" i="10"/>
  <c r="C76" i="10"/>
  <c r="C75" i="10"/>
  <c r="C74" i="10"/>
  <c r="G74" i="10" s="1"/>
  <c r="C73" i="10"/>
  <c r="C72" i="10"/>
  <c r="C71" i="10"/>
  <c r="C70" i="10"/>
  <c r="C69" i="10"/>
  <c r="C68" i="10"/>
  <c r="C67" i="10"/>
  <c r="C66" i="10"/>
  <c r="G66" i="10" s="1"/>
  <c r="C65" i="10"/>
  <c r="G65" i="10" s="1"/>
  <c r="C64" i="10"/>
  <c r="C63" i="10"/>
  <c r="C62" i="10"/>
  <c r="C61" i="10"/>
  <c r="C60" i="10"/>
  <c r="C59" i="10"/>
  <c r="C58" i="10"/>
  <c r="C57" i="10"/>
  <c r="C51" i="10"/>
  <c r="G51" i="10" s="1"/>
  <c r="C50" i="10"/>
  <c r="C49" i="10"/>
  <c r="C48" i="10"/>
  <c r="G48" i="10" s="1"/>
  <c r="C47" i="10"/>
  <c r="G47" i="10" s="1"/>
  <c r="C46" i="10"/>
  <c r="G46" i="10" s="1"/>
  <c r="C45" i="10"/>
  <c r="C44" i="10"/>
  <c r="G44" i="10" s="1"/>
  <c r="C43" i="10"/>
  <c r="C42" i="10"/>
  <c r="G42" i="10" s="1"/>
  <c r="C41" i="10"/>
  <c r="C40" i="10"/>
  <c r="G40" i="10" s="1"/>
  <c r="C39" i="10"/>
  <c r="G39" i="10" s="1"/>
  <c r="C38" i="10"/>
  <c r="G38" i="10" s="1"/>
  <c r="C37" i="10"/>
  <c r="C36" i="10"/>
  <c r="C35" i="10"/>
  <c r="C34" i="10"/>
  <c r="C33" i="10"/>
  <c r="C32" i="10"/>
  <c r="C31" i="10"/>
  <c r="G31" i="10" s="1"/>
  <c r="C26" i="10"/>
  <c r="C25" i="10"/>
  <c r="C24" i="10"/>
  <c r="G24" i="10" s="1"/>
  <c r="C23" i="10"/>
  <c r="C22" i="10"/>
  <c r="C21" i="10"/>
  <c r="C20" i="10"/>
  <c r="G20" i="10" s="1"/>
  <c r="C19" i="10"/>
  <c r="C18" i="10"/>
  <c r="C17" i="10"/>
  <c r="C16" i="10"/>
  <c r="C15" i="10"/>
  <c r="C14" i="10"/>
  <c r="C13" i="10"/>
  <c r="C12" i="10"/>
  <c r="C11" i="10"/>
  <c r="C10" i="10"/>
  <c r="C9" i="10"/>
  <c r="G9" i="10" s="1"/>
  <c r="C8" i="10"/>
  <c r="C7" i="10"/>
  <c r="C6" i="10"/>
  <c r="G6" i="10" s="1"/>
  <c r="C6" i="9"/>
  <c r="C103" i="9"/>
  <c r="C102" i="9"/>
  <c r="C101" i="9"/>
  <c r="C100" i="9"/>
  <c r="C99" i="9"/>
  <c r="C98" i="9"/>
  <c r="G98" i="9" s="1"/>
  <c r="C97" i="9"/>
  <c r="C96" i="9"/>
  <c r="C95" i="9"/>
  <c r="C94" i="9"/>
  <c r="G94" i="9" s="1"/>
  <c r="C93" i="9"/>
  <c r="C92" i="9"/>
  <c r="C91" i="9"/>
  <c r="C90" i="9"/>
  <c r="C89" i="9"/>
  <c r="C88" i="9"/>
  <c r="C87" i="9"/>
  <c r="C86" i="9"/>
  <c r="G86" i="9" s="1"/>
  <c r="C85" i="9"/>
  <c r="C84" i="9"/>
  <c r="G84" i="9" s="1"/>
  <c r="C83" i="9"/>
  <c r="C82" i="9"/>
  <c r="G82" i="9" s="1"/>
  <c r="C77" i="9"/>
  <c r="C76" i="9"/>
  <c r="C75" i="9"/>
  <c r="G75" i="9" s="1"/>
  <c r="C74" i="9"/>
  <c r="C73" i="9"/>
  <c r="G73" i="9" s="1"/>
  <c r="C72" i="9"/>
  <c r="C71" i="9"/>
  <c r="C70" i="9"/>
  <c r="C69" i="9"/>
  <c r="C68" i="9"/>
  <c r="C67" i="9"/>
  <c r="C66" i="9"/>
  <c r="C65" i="9"/>
  <c r="G65" i="9" s="1"/>
  <c r="C64" i="9"/>
  <c r="C63" i="9"/>
  <c r="C62" i="9"/>
  <c r="C61" i="9"/>
  <c r="C60" i="9"/>
  <c r="C59" i="9"/>
  <c r="C58" i="9"/>
  <c r="C57" i="9"/>
  <c r="G57" i="9" s="1"/>
  <c r="C51" i="9"/>
  <c r="G51" i="9"/>
  <c r="C50" i="9"/>
  <c r="C49" i="9"/>
  <c r="C48" i="9"/>
  <c r="G48" i="9" s="1"/>
  <c r="C47" i="9"/>
  <c r="C46" i="9"/>
  <c r="C45" i="9"/>
  <c r="C44" i="9"/>
  <c r="G44" i="9" s="1"/>
  <c r="C43" i="9"/>
  <c r="G43" i="9" s="1"/>
  <c r="C42" i="9"/>
  <c r="C41" i="9"/>
  <c r="C40" i="9"/>
  <c r="C39" i="9"/>
  <c r="G39" i="9" s="1"/>
  <c r="C38" i="9"/>
  <c r="C37" i="9"/>
  <c r="C36" i="9"/>
  <c r="C35" i="9"/>
  <c r="G35" i="9" s="1"/>
  <c r="C34" i="9"/>
  <c r="C33" i="9"/>
  <c r="C32" i="9"/>
  <c r="C31" i="9"/>
  <c r="C26" i="9"/>
  <c r="G26" i="9" s="1"/>
  <c r="C25" i="9"/>
  <c r="G25" i="9" s="1"/>
  <c r="C24" i="9"/>
  <c r="C23" i="9"/>
  <c r="C22" i="9"/>
  <c r="C21" i="9"/>
  <c r="G21" i="9" s="1"/>
  <c r="C20" i="9"/>
  <c r="C19" i="9"/>
  <c r="C18" i="9"/>
  <c r="C17" i="9"/>
  <c r="C16" i="9"/>
  <c r="C15" i="9"/>
  <c r="C14" i="9"/>
  <c r="C13" i="9"/>
  <c r="G13" i="9" s="1"/>
  <c r="C12" i="9"/>
  <c r="C11" i="9"/>
  <c r="C10" i="9"/>
  <c r="C9" i="9"/>
  <c r="C8" i="9"/>
  <c r="C7" i="9"/>
  <c r="G8" i="9"/>
  <c r="G15" i="9"/>
  <c r="C102" i="8"/>
  <c r="C101" i="8"/>
  <c r="G101" i="8" s="1"/>
  <c r="C100" i="8"/>
  <c r="G100" i="8" s="1"/>
  <c r="C98" i="8"/>
  <c r="C97" i="8"/>
  <c r="C96" i="8"/>
  <c r="C95" i="8"/>
  <c r="G95" i="8" s="1"/>
  <c r="C94" i="8"/>
  <c r="C93" i="8"/>
  <c r="G93" i="8" s="1"/>
  <c r="C92" i="8"/>
  <c r="C91" i="8"/>
  <c r="C90" i="8"/>
  <c r="C89" i="8"/>
  <c r="C88" i="8"/>
  <c r="C87" i="8"/>
  <c r="C86" i="8"/>
  <c r="C85" i="8"/>
  <c r="G85" i="8" s="1"/>
  <c r="C84" i="8"/>
  <c r="C83" i="8"/>
  <c r="C82" i="8"/>
  <c r="C77" i="8"/>
  <c r="C76" i="8"/>
  <c r="C75" i="8"/>
  <c r="C74" i="8"/>
  <c r="C73" i="8"/>
  <c r="C72" i="8"/>
  <c r="C71" i="8"/>
  <c r="C70" i="8"/>
  <c r="G70" i="8" s="1"/>
  <c r="C69" i="8"/>
  <c r="G69" i="8" s="1"/>
  <c r="C68" i="8"/>
  <c r="C67" i="8"/>
  <c r="C66" i="8"/>
  <c r="C65" i="8"/>
  <c r="C64" i="8"/>
  <c r="C63" i="8"/>
  <c r="C62" i="8"/>
  <c r="G62" i="8" s="1"/>
  <c r="C61" i="8"/>
  <c r="C60" i="8"/>
  <c r="G60" i="8" s="1"/>
  <c r="C59" i="8"/>
  <c r="C58" i="8"/>
  <c r="C57" i="8"/>
  <c r="G57" i="8" s="1"/>
  <c r="C51" i="8"/>
  <c r="C50" i="8"/>
  <c r="C49" i="8"/>
  <c r="G49" i="8" s="1"/>
  <c r="C48" i="8"/>
  <c r="C47" i="8"/>
  <c r="C46" i="8"/>
  <c r="C45" i="8"/>
  <c r="G45" i="8" s="1"/>
  <c r="C44" i="8"/>
  <c r="G44" i="8" s="1"/>
  <c r="C43" i="8"/>
  <c r="C42" i="8"/>
  <c r="C41" i="8"/>
  <c r="C40" i="8"/>
  <c r="G40" i="8" s="1"/>
  <c r="C39" i="8"/>
  <c r="C38" i="8"/>
  <c r="C37" i="8"/>
  <c r="C36" i="8"/>
  <c r="C35" i="8"/>
  <c r="G35" i="8" s="1"/>
  <c r="C34" i="8"/>
  <c r="C33" i="8"/>
  <c r="C32" i="8"/>
  <c r="C31" i="8"/>
  <c r="G95" i="10"/>
  <c r="G87" i="8"/>
  <c r="G76" i="12"/>
  <c r="G70" i="12"/>
  <c r="G68" i="12"/>
  <c r="G62" i="12"/>
  <c r="G77" i="11"/>
  <c r="G76" i="11"/>
  <c r="G70" i="11"/>
  <c r="G69" i="11"/>
  <c r="G68" i="11"/>
  <c r="G62" i="11"/>
  <c r="G61" i="11"/>
  <c r="G60" i="11"/>
  <c r="G76" i="10"/>
  <c r="G70" i="10"/>
  <c r="G68" i="10"/>
  <c r="G62" i="10"/>
  <c r="G60" i="10"/>
  <c r="G70" i="9"/>
  <c r="G68" i="9"/>
  <c r="G62" i="9"/>
  <c r="G60" i="9"/>
  <c r="G50" i="12"/>
  <c r="G46" i="12"/>
  <c r="G44" i="12"/>
  <c r="G42" i="12"/>
  <c r="G36" i="12"/>
  <c r="G34" i="12"/>
  <c r="G36" i="10"/>
  <c r="G34" i="10"/>
  <c r="C26" i="8"/>
  <c r="G26" i="8" s="1"/>
  <c r="C25" i="8"/>
  <c r="C24" i="8"/>
  <c r="C23" i="8"/>
  <c r="C22" i="8"/>
  <c r="G22" i="8" s="1"/>
  <c r="C21" i="8"/>
  <c r="G21" i="8" s="1"/>
  <c r="C20" i="8"/>
  <c r="G20" i="8" s="1"/>
  <c r="C19" i="8"/>
  <c r="G19" i="8" s="1"/>
  <c r="C18" i="8"/>
  <c r="C17" i="8"/>
  <c r="C16" i="8"/>
  <c r="G16" i="8" s="1"/>
  <c r="C15" i="8"/>
  <c r="C14" i="8"/>
  <c r="C13" i="8"/>
  <c r="C12" i="8"/>
  <c r="C11" i="8"/>
  <c r="C10" i="8"/>
  <c r="C9" i="8"/>
  <c r="C8" i="8"/>
  <c r="C7" i="8"/>
  <c r="G11" i="8"/>
  <c r="G12" i="8"/>
  <c r="G14" i="8"/>
  <c r="C6" i="8"/>
  <c r="G19" i="12"/>
  <c r="G11" i="12"/>
  <c r="G21" i="11"/>
  <c r="G13" i="11"/>
  <c r="G11" i="11"/>
  <c r="G19" i="10"/>
  <c r="G19" i="9"/>
  <c r="G11" i="9"/>
  <c r="C102" i="7"/>
  <c r="C101" i="7"/>
  <c r="C100" i="7"/>
  <c r="C98" i="7"/>
  <c r="C97" i="7"/>
  <c r="G97" i="7" s="1"/>
  <c r="C96" i="7"/>
  <c r="G96" i="7" s="1"/>
  <c r="C95" i="7"/>
  <c r="C94" i="7"/>
  <c r="G94" i="7" s="1"/>
  <c r="C93" i="7"/>
  <c r="C92" i="7"/>
  <c r="C91" i="7"/>
  <c r="C90" i="7"/>
  <c r="G90" i="7" s="1"/>
  <c r="C89" i="7"/>
  <c r="G89" i="7" s="1"/>
  <c r="C88" i="7"/>
  <c r="C87" i="7"/>
  <c r="C86" i="7"/>
  <c r="C85" i="7"/>
  <c r="C84" i="7"/>
  <c r="C83" i="7"/>
  <c r="G83" i="7" s="1"/>
  <c r="C82" i="7"/>
  <c r="G98" i="7"/>
  <c r="C77" i="7"/>
  <c r="C63" i="7"/>
  <c r="G63" i="7" s="1"/>
  <c r="G77" i="7"/>
  <c r="C76" i="7"/>
  <c r="C75" i="7"/>
  <c r="C74" i="7"/>
  <c r="C73" i="7"/>
  <c r="G73" i="7" s="1"/>
  <c r="C72" i="7"/>
  <c r="C71" i="7"/>
  <c r="C70" i="7"/>
  <c r="C69" i="7"/>
  <c r="G69" i="7" s="1"/>
  <c r="C68" i="7"/>
  <c r="C67" i="7"/>
  <c r="C66" i="7"/>
  <c r="G66" i="7" s="1"/>
  <c r="C65" i="7"/>
  <c r="C64" i="7"/>
  <c r="C62" i="7"/>
  <c r="C61" i="7"/>
  <c r="C60" i="7"/>
  <c r="C59" i="7"/>
  <c r="C58" i="7"/>
  <c r="G58" i="7" s="1"/>
  <c r="C57" i="7"/>
  <c r="G65" i="7"/>
  <c r="G72" i="7"/>
  <c r="G57" i="7"/>
  <c r="C51" i="7"/>
  <c r="C40" i="7"/>
  <c r="C37" i="7"/>
  <c r="G37" i="7" s="1"/>
  <c r="C35" i="7"/>
  <c r="G35" i="7" s="1"/>
  <c r="C36" i="7"/>
  <c r="C39" i="7"/>
  <c r="G39" i="7" s="1"/>
  <c r="G51" i="7"/>
  <c r="C50" i="7"/>
  <c r="C49" i="7"/>
  <c r="C48" i="7"/>
  <c r="C47" i="7"/>
  <c r="C46" i="7"/>
  <c r="C45" i="7"/>
  <c r="C44" i="7"/>
  <c r="C43" i="7"/>
  <c r="G43" i="7" s="1"/>
  <c r="C42" i="7"/>
  <c r="C41" i="7"/>
  <c r="G41" i="7" s="1"/>
  <c r="G40" i="7"/>
  <c r="C38" i="7"/>
  <c r="C34" i="7"/>
  <c r="C33" i="7"/>
  <c r="C32" i="7"/>
  <c r="C31" i="7"/>
  <c r="G31" i="7" s="1"/>
  <c r="G47" i="7"/>
  <c r="G42" i="7"/>
  <c r="G34" i="7"/>
  <c r="G32" i="7"/>
  <c r="C26" i="7"/>
  <c r="C25" i="7"/>
  <c r="C24" i="7"/>
  <c r="G24" i="7" s="1"/>
  <c r="C23" i="7"/>
  <c r="C22" i="7"/>
  <c r="C21" i="7"/>
  <c r="C20" i="7"/>
  <c r="C19" i="7"/>
  <c r="C18" i="7"/>
  <c r="C17" i="7"/>
  <c r="C16" i="7"/>
  <c r="C15" i="7"/>
  <c r="C14" i="7"/>
  <c r="C13" i="7"/>
  <c r="C12" i="7"/>
  <c r="C11" i="7"/>
  <c r="C10" i="7"/>
  <c r="C9" i="7"/>
  <c r="C8" i="7"/>
  <c r="C7" i="7"/>
  <c r="G7" i="7" s="1"/>
  <c r="C6" i="7"/>
  <c r="G18" i="7"/>
  <c r="G6" i="7"/>
  <c r="H7" i="5"/>
  <c r="G7" i="5"/>
  <c r="F7" i="5"/>
  <c r="E7" i="5"/>
  <c r="D7" i="5"/>
  <c r="C7" i="5"/>
  <c r="G6" i="8"/>
  <c r="G10" i="8"/>
  <c r="G9" i="8"/>
  <c r="E13" i="12"/>
  <c r="E23" i="12"/>
  <c r="E49" i="11"/>
  <c r="E95" i="11"/>
  <c r="E49" i="10"/>
  <c r="E15" i="10"/>
  <c r="E74" i="10"/>
  <c r="E59" i="10"/>
  <c r="E100" i="9"/>
  <c r="E95" i="9"/>
  <c r="E15" i="9"/>
  <c r="E74" i="9"/>
  <c r="E23" i="9"/>
  <c r="E73" i="8"/>
  <c r="E15" i="8"/>
  <c r="E13" i="8"/>
  <c r="E74" i="8"/>
  <c r="E23" i="8"/>
  <c r="E59" i="8"/>
  <c r="E7" i="8"/>
  <c r="E95" i="7"/>
  <c r="E83" i="7"/>
  <c r="E74" i="7"/>
  <c r="E59" i="7"/>
  <c r="E78" i="7"/>
  <c r="E40" i="7"/>
  <c r="E24" i="7"/>
  <c r="E15" i="7"/>
  <c r="E13" i="7"/>
  <c r="E23" i="7"/>
  <c r="E103" i="12"/>
  <c r="G101" i="12"/>
  <c r="G100" i="12"/>
  <c r="G97" i="12"/>
  <c r="G96" i="12"/>
  <c r="G95" i="12"/>
  <c r="G93" i="12"/>
  <c r="G92" i="12"/>
  <c r="G91" i="12"/>
  <c r="G90" i="12"/>
  <c r="G89" i="12"/>
  <c r="G88" i="12"/>
  <c r="G87" i="12"/>
  <c r="G85" i="12"/>
  <c r="G83" i="12"/>
  <c r="G77" i="12"/>
  <c r="G75" i="12"/>
  <c r="G74" i="12"/>
  <c r="G73" i="12"/>
  <c r="G72" i="12"/>
  <c r="G71" i="12"/>
  <c r="G69" i="12"/>
  <c r="G67" i="12"/>
  <c r="G66" i="12"/>
  <c r="G63" i="12"/>
  <c r="G61" i="12"/>
  <c r="G59" i="12"/>
  <c r="G58" i="12"/>
  <c r="G57" i="12"/>
  <c r="G49" i="12"/>
  <c r="G48" i="12"/>
  <c r="G47" i="12"/>
  <c r="G45" i="12"/>
  <c r="G43" i="12"/>
  <c r="G41" i="12"/>
  <c r="G40" i="12"/>
  <c r="G38" i="12"/>
  <c r="G37" i="12"/>
  <c r="G35" i="12"/>
  <c r="G33" i="12"/>
  <c r="G32" i="12"/>
  <c r="G26" i="12"/>
  <c r="G25" i="12"/>
  <c r="G24" i="12"/>
  <c r="G23" i="12"/>
  <c r="G22" i="12"/>
  <c r="G21" i="12"/>
  <c r="G20" i="12"/>
  <c r="G18" i="12"/>
  <c r="G16" i="12"/>
  <c r="G15" i="12"/>
  <c r="G14" i="12"/>
  <c r="G12" i="12"/>
  <c r="G9" i="12"/>
  <c r="G8" i="12"/>
  <c r="G7" i="12"/>
  <c r="G6" i="12"/>
  <c r="E103" i="11"/>
  <c r="G102" i="11"/>
  <c r="G100" i="11"/>
  <c r="G99" i="11"/>
  <c r="G97" i="11"/>
  <c r="G96" i="11"/>
  <c r="G95" i="11"/>
  <c r="G92" i="11"/>
  <c r="G91" i="11"/>
  <c r="G90" i="11"/>
  <c r="G89" i="11"/>
  <c r="G88" i="11"/>
  <c r="G87" i="11"/>
  <c r="G86" i="11"/>
  <c r="G83" i="11"/>
  <c r="G82" i="11"/>
  <c r="G75" i="11"/>
  <c r="G74" i="11"/>
  <c r="G72" i="11"/>
  <c r="G71" i="11"/>
  <c r="G67" i="11"/>
  <c r="G66" i="11"/>
  <c r="G65" i="11"/>
  <c r="G64" i="11"/>
  <c r="G59" i="11"/>
  <c r="G58" i="11"/>
  <c r="G57" i="11"/>
  <c r="G51" i="11"/>
  <c r="G50" i="11"/>
  <c r="E52" i="11"/>
  <c r="G48" i="11"/>
  <c r="G47" i="11"/>
  <c r="G44" i="11"/>
  <c r="G43" i="11"/>
  <c r="G42" i="11"/>
  <c r="G41" i="11"/>
  <c r="G40" i="11"/>
  <c r="G39" i="11"/>
  <c r="G38" i="11"/>
  <c r="G36" i="11"/>
  <c r="G35" i="11"/>
  <c r="G34" i="11"/>
  <c r="G31" i="11"/>
  <c r="G26" i="11"/>
  <c r="G25" i="11"/>
  <c r="G23" i="11"/>
  <c r="G22" i="11"/>
  <c r="G20" i="11"/>
  <c r="G19" i="11"/>
  <c r="G18" i="11"/>
  <c r="G17" i="11"/>
  <c r="G16" i="11"/>
  <c r="G15" i="11"/>
  <c r="G14" i="11"/>
  <c r="G9" i="11"/>
  <c r="G8" i="11"/>
  <c r="G7" i="11"/>
  <c r="E27" i="11"/>
  <c r="G6" i="11"/>
  <c r="E103" i="10"/>
  <c r="G102" i="10"/>
  <c r="G101" i="10"/>
  <c r="G99" i="10"/>
  <c r="G98" i="10"/>
  <c r="G97" i="10"/>
  <c r="G93" i="10"/>
  <c r="G92" i="10"/>
  <c r="G91" i="10"/>
  <c r="G89" i="10"/>
  <c r="G88" i="10"/>
  <c r="G86" i="10"/>
  <c r="G85" i="10"/>
  <c r="G84" i="10"/>
  <c r="G83" i="10"/>
  <c r="G82" i="10"/>
  <c r="G77" i="10"/>
  <c r="G75" i="10"/>
  <c r="G73" i="10"/>
  <c r="G72" i="10"/>
  <c r="G71" i="10"/>
  <c r="G69" i="10"/>
  <c r="G67" i="10"/>
  <c r="G64" i="10"/>
  <c r="G63" i="10"/>
  <c r="G61" i="10"/>
  <c r="G58" i="10"/>
  <c r="G57" i="10"/>
  <c r="G50" i="10"/>
  <c r="E52" i="10"/>
  <c r="G49" i="10"/>
  <c r="G45" i="10"/>
  <c r="G43" i="10"/>
  <c r="G41" i="10"/>
  <c r="G37" i="10"/>
  <c r="G35" i="10"/>
  <c r="G33" i="10"/>
  <c r="G32" i="10"/>
  <c r="G26" i="10"/>
  <c r="G25" i="10"/>
  <c r="G23" i="10"/>
  <c r="G22" i="10"/>
  <c r="G21" i="10"/>
  <c r="G18" i="10"/>
  <c r="G17" i="10"/>
  <c r="G16" i="10"/>
  <c r="G15" i="10"/>
  <c r="G14" i="10"/>
  <c r="G13" i="10"/>
  <c r="G12" i="10"/>
  <c r="G10" i="10"/>
  <c r="G8" i="10"/>
  <c r="G7" i="10"/>
  <c r="E103" i="9"/>
  <c r="G102" i="9"/>
  <c r="G101" i="9"/>
  <c r="G100" i="9"/>
  <c r="G99" i="9"/>
  <c r="G97" i="9"/>
  <c r="G96" i="9"/>
  <c r="G95" i="9"/>
  <c r="G93" i="9"/>
  <c r="G92" i="9"/>
  <c r="G91" i="9"/>
  <c r="G90" i="9"/>
  <c r="G89" i="9"/>
  <c r="G88" i="9"/>
  <c r="G87" i="9"/>
  <c r="G85" i="9"/>
  <c r="G83" i="9"/>
  <c r="G77" i="9"/>
  <c r="G76" i="9"/>
  <c r="G72" i="9"/>
  <c r="G71" i="9"/>
  <c r="G69" i="9"/>
  <c r="G67" i="9"/>
  <c r="G66" i="9"/>
  <c r="G64" i="9"/>
  <c r="G63" i="9"/>
  <c r="G61" i="9"/>
  <c r="E78" i="9"/>
  <c r="G58" i="9"/>
  <c r="G50" i="9"/>
  <c r="E52" i="9"/>
  <c r="G49" i="9"/>
  <c r="G47" i="9"/>
  <c r="G46" i="9"/>
  <c r="G45" i="9"/>
  <c r="G42" i="9"/>
  <c r="G41" i="9"/>
  <c r="G40" i="9"/>
  <c r="G38" i="9"/>
  <c r="G37" i="9"/>
  <c r="G34" i="9"/>
  <c r="G33" i="9"/>
  <c r="G31" i="9"/>
  <c r="G24" i="9"/>
  <c r="G23" i="9"/>
  <c r="G22" i="9"/>
  <c r="G20" i="9"/>
  <c r="G18" i="9"/>
  <c r="G17" i="9"/>
  <c r="G16" i="9"/>
  <c r="G14" i="9"/>
  <c r="G12" i="9"/>
  <c r="G10" i="9"/>
  <c r="G9" i="9"/>
  <c r="E27" i="9"/>
  <c r="G6" i="9"/>
  <c r="E103" i="8"/>
  <c r="G102" i="8"/>
  <c r="G98" i="8"/>
  <c r="G97" i="8"/>
  <c r="G96" i="8"/>
  <c r="G94" i="8"/>
  <c r="G92" i="8"/>
  <c r="G91" i="8"/>
  <c r="G90" i="8"/>
  <c r="G89" i="8"/>
  <c r="G88" i="8"/>
  <c r="G86" i="8"/>
  <c r="G84" i="8"/>
  <c r="G83" i="8"/>
  <c r="G77" i="8"/>
  <c r="G76" i="8"/>
  <c r="G75" i="8"/>
  <c r="G74" i="8"/>
  <c r="G73" i="8"/>
  <c r="G72" i="8"/>
  <c r="G71" i="8"/>
  <c r="G68" i="8"/>
  <c r="G67" i="8"/>
  <c r="G66" i="8"/>
  <c r="G65" i="8"/>
  <c r="G64" i="8"/>
  <c r="G63" i="8"/>
  <c r="G61" i="8"/>
  <c r="E78" i="8"/>
  <c r="G58" i="8"/>
  <c r="G51" i="8"/>
  <c r="G50" i="8"/>
  <c r="E52" i="8"/>
  <c r="G48" i="8"/>
  <c r="G47" i="8"/>
  <c r="G46" i="8"/>
  <c r="G43" i="8"/>
  <c r="G42" i="8"/>
  <c r="G41" i="8"/>
  <c r="G39" i="8"/>
  <c r="G38" i="8"/>
  <c r="G37" i="8"/>
  <c r="G34" i="8"/>
  <c r="G33" i="8"/>
  <c r="G31" i="8"/>
  <c r="G25" i="8"/>
  <c r="G24" i="8"/>
  <c r="G23" i="8"/>
  <c r="G18" i="8"/>
  <c r="G17" i="8"/>
  <c r="G15" i="8"/>
  <c r="G8" i="8"/>
  <c r="G25" i="7"/>
  <c r="G20" i="7"/>
  <c r="G17" i="7"/>
  <c r="G13" i="7"/>
  <c r="G88" i="7"/>
  <c r="G82" i="7"/>
  <c r="G64" i="7"/>
  <c r="G36" i="7"/>
  <c r="G44" i="7"/>
  <c r="G48" i="7"/>
  <c r="G8" i="7"/>
  <c r="E103" i="7"/>
  <c r="G102" i="7"/>
  <c r="G101" i="7"/>
  <c r="G100" i="7"/>
  <c r="G95" i="7"/>
  <c r="G93" i="7"/>
  <c r="G92" i="7"/>
  <c r="G91" i="7"/>
  <c r="G87" i="7"/>
  <c r="G86" i="7"/>
  <c r="G85" i="7"/>
  <c r="G84" i="7"/>
  <c r="G76" i="7"/>
  <c r="G75" i="7"/>
  <c r="G74" i="7"/>
  <c r="G71" i="7"/>
  <c r="G70" i="7"/>
  <c r="G68" i="7"/>
  <c r="G67" i="7"/>
  <c r="G62" i="7"/>
  <c r="G61" i="7"/>
  <c r="G60" i="7"/>
  <c r="G50" i="7"/>
  <c r="E52" i="7"/>
  <c r="G46" i="7"/>
  <c r="G45" i="7"/>
  <c r="G38" i="7"/>
  <c r="G33" i="7"/>
  <c r="G26" i="7"/>
  <c r="G21" i="7"/>
  <c r="G16" i="7"/>
  <c r="G11" i="7"/>
  <c r="G10" i="7"/>
  <c r="G9" i="7"/>
  <c r="D96" i="5"/>
  <c r="E96" i="5"/>
  <c r="F96" i="5"/>
  <c r="G96" i="5"/>
  <c r="H96" i="5"/>
  <c r="D97" i="5"/>
  <c r="E97" i="5"/>
  <c r="F97" i="5"/>
  <c r="I97" i="5" s="1"/>
  <c r="G97" i="5"/>
  <c r="H97" i="5"/>
  <c r="D98" i="5"/>
  <c r="E98" i="5"/>
  <c r="F98" i="5"/>
  <c r="G98" i="5"/>
  <c r="H98" i="5"/>
  <c r="D99" i="5"/>
  <c r="E99" i="5"/>
  <c r="F99" i="5"/>
  <c r="G99" i="5"/>
  <c r="H99" i="5"/>
  <c r="D100" i="5"/>
  <c r="E100" i="5"/>
  <c r="F100" i="5"/>
  <c r="G100" i="5"/>
  <c r="I100" i="5" s="1"/>
  <c r="H100" i="5"/>
  <c r="D101" i="5"/>
  <c r="E101" i="5"/>
  <c r="F101" i="5"/>
  <c r="G101" i="5"/>
  <c r="H101" i="5"/>
  <c r="D102" i="5"/>
  <c r="E102" i="5"/>
  <c r="F102" i="5"/>
  <c r="G102" i="5"/>
  <c r="H102" i="5"/>
  <c r="D103" i="5"/>
  <c r="E103" i="5"/>
  <c r="F103" i="5"/>
  <c r="G103" i="5"/>
  <c r="H103" i="5"/>
  <c r="I103" i="5" s="1"/>
  <c r="D104" i="5"/>
  <c r="E104" i="5"/>
  <c r="F104" i="5"/>
  <c r="G104" i="5"/>
  <c r="H104" i="5"/>
  <c r="D105" i="5"/>
  <c r="E105" i="5"/>
  <c r="F105" i="5"/>
  <c r="G105" i="5"/>
  <c r="H105" i="5"/>
  <c r="D106" i="5"/>
  <c r="E106" i="5"/>
  <c r="F106" i="5"/>
  <c r="G106" i="5"/>
  <c r="H106" i="5"/>
  <c r="D107" i="5"/>
  <c r="E107" i="5"/>
  <c r="F107" i="5"/>
  <c r="G107" i="5"/>
  <c r="H107" i="5"/>
  <c r="D108" i="5"/>
  <c r="E108" i="5"/>
  <c r="F108" i="5"/>
  <c r="G108" i="5"/>
  <c r="I108" i="5" s="1"/>
  <c r="H108" i="5"/>
  <c r="D109" i="5"/>
  <c r="E109" i="5"/>
  <c r="F109" i="5"/>
  <c r="G109" i="5"/>
  <c r="H109" i="5"/>
  <c r="D110" i="5"/>
  <c r="E110" i="5"/>
  <c r="I110" i="5" s="1"/>
  <c r="F110" i="5"/>
  <c r="G110" i="5"/>
  <c r="H110" i="5"/>
  <c r="D111" i="5"/>
  <c r="E111" i="5"/>
  <c r="F111" i="5"/>
  <c r="G111" i="5"/>
  <c r="H111" i="5"/>
  <c r="I111" i="5" s="1"/>
  <c r="D112" i="5"/>
  <c r="E112" i="5"/>
  <c r="F112" i="5"/>
  <c r="G112" i="5"/>
  <c r="H112" i="5"/>
  <c r="E113" i="5"/>
  <c r="F113" i="5"/>
  <c r="G113" i="5"/>
  <c r="D114" i="5"/>
  <c r="E114" i="5"/>
  <c r="F114" i="5"/>
  <c r="G114" i="5"/>
  <c r="H114" i="5"/>
  <c r="D115" i="5"/>
  <c r="I115" i="5" s="1"/>
  <c r="E115" i="5"/>
  <c r="F115" i="5"/>
  <c r="G115" i="5"/>
  <c r="H115" i="5"/>
  <c r="D116" i="5"/>
  <c r="E116" i="5"/>
  <c r="F116" i="5"/>
  <c r="G116" i="5"/>
  <c r="H116" i="5"/>
  <c r="C116" i="5"/>
  <c r="C115" i="5"/>
  <c r="C114" i="5"/>
  <c r="C84" i="5"/>
  <c r="C112" i="5"/>
  <c r="C111" i="5"/>
  <c r="C110" i="5"/>
  <c r="C109" i="5"/>
  <c r="C108" i="5"/>
  <c r="C107" i="5"/>
  <c r="C106" i="5"/>
  <c r="C105" i="5"/>
  <c r="C104" i="5"/>
  <c r="C103" i="5"/>
  <c r="C102" i="5"/>
  <c r="C101" i="5"/>
  <c r="I101" i="5" s="1"/>
  <c r="C100" i="5"/>
  <c r="C99" i="5"/>
  <c r="C98" i="5"/>
  <c r="C97" i="5"/>
  <c r="C96" i="5"/>
  <c r="D57" i="5"/>
  <c r="E57" i="5"/>
  <c r="I57" i="5" s="1"/>
  <c r="F57" i="5"/>
  <c r="G57" i="5"/>
  <c r="H57" i="5"/>
  <c r="C57" i="5"/>
  <c r="D67" i="5"/>
  <c r="E67" i="5"/>
  <c r="F67" i="5"/>
  <c r="G67" i="5"/>
  <c r="H67" i="5"/>
  <c r="D68" i="5"/>
  <c r="E68" i="5"/>
  <c r="F68" i="5"/>
  <c r="F88" i="5" s="1"/>
  <c r="G68" i="5"/>
  <c r="H68" i="5"/>
  <c r="D69" i="5"/>
  <c r="E69" i="5"/>
  <c r="F69" i="5"/>
  <c r="G69" i="5"/>
  <c r="H69" i="5"/>
  <c r="D70" i="5"/>
  <c r="D88" i="5" s="1"/>
  <c r="E70" i="5"/>
  <c r="F70" i="5"/>
  <c r="G70" i="5"/>
  <c r="H70" i="5"/>
  <c r="D71" i="5"/>
  <c r="E71" i="5"/>
  <c r="F71" i="5"/>
  <c r="G71" i="5"/>
  <c r="I71" i="5" s="1"/>
  <c r="H71" i="5"/>
  <c r="D72" i="5"/>
  <c r="E72" i="5"/>
  <c r="F72" i="5"/>
  <c r="G72" i="5"/>
  <c r="H72" i="5"/>
  <c r="D73" i="5"/>
  <c r="E73" i="5"/>
  <c r="I73" i="5" s="1"/>
  <c r="F73" i="5"/>
  <c r="G73" i="5"/>
  <c r="H73" i="5"/>
  <c r="D74" i="5"/>
  <c r="E74" i="5"/>
  <c r="F74" i="5"/>
  <c r="G74" i="5"/>
  <c r="H74" i="5"/>
  <c r="H88" i="5" s="1"/>
  <c r="D75" i="5"/>
  <c r="E75" i="5"/>
  <c r="F75" i="5"/>
  <c r="G75" i="5"/>
  <c r="H75" i="5"/>
  <c r="D76" i="5"/>
  <c r="E76" i="5"/>
  <c r="F76" i="5"/>
  <c r="G76" i="5"/>
  <c r="H76" i="5"/>
  <c r="D77" i="5"/>
  <c r="E77" i="5"/>
  <c r="F77" i="5"/>
  <c r="G77" i="5"/>
  <c r="H77" i="5"/>
  <c r="D78" i="5"/>
  <c r="E78" i="5"/>
  <c r="F78" i="5"/>
  <c r="G78" i="5"/>
  <c r="H78" i="5"/>
  <c r="D79" i="5"/>
  <c r="E79" i="5"/>
  <c r="F79" i="5"/>
  <c r="G79" i="5"/>
  <c r="I79" i="5" s="1"/>
  <c r="H79" i="5"/>
  <c r="D80" i="5"/>
  <c r="E80" i="5"/>
  <c r="F80" i="5"/>
  <c r="G80" i="5"/>
  <c r="H80" i="5"/>
  <c r="D81" i="5"/>
  <c r="E81" i="5"/>
  <c r="I81" i="5" s="1"/>
  <c r="F81" i="5"/>
  <c r="G81" i="5"/>
  <c r="H81" i="5"/>
  <c r="D82" i="5"/>
  <c r="E82" i="5"/>
  <c r="F82" i="5"/>
  <c r="G82" i="5"/>
  <c r="H82" i="5"/>
  <c r="I82" i="5" s="1"/>
  <c r="D83" i="5"/>
  <c r="E83" i="5"/>
  <c r="F83" i="5"/>
  <c r="G83" i="5"/>
  <c r="H83" i="5"/>
  <c r="D84" i="5"/>
  <c r="E84" i="5"/>
  <c r="F84" i="5"/>
  <c r="G84" i="5"/>
  <c r="H84" i="5"/>
  <c r="D85" i="5"/>
  <c r="E85" i="5"/>
  <c r="F85" i="5"/>
  <c r="G85" i="5"/>
  <c r="H85" i="5"/>
  <c r="D86" i="5"/>
  <c r="I86" i="5" s="1"/>
  <c r="E86" i="5"/>
  <c r="F86" i="5"/>
  <c r="G86" i="5"/>
  <c r="H86" i="5"/>
  <c r="D87" i="5"/>
  <c r="E87" i="5"/>
  <c r="F87" i="5"/>
  <c r="G87" i="5"/>
  <c r="I87" i="5" s="1"/>
  <c r="H87" i="5"/>
  <c r="C87" i="5"/>
  <c r="C86" i="5"/>
  <c r="C85" i="5"/>
  <c r="C83" i="5"/>
  <c r="I83" i="5" s="1"/>
  <c r="C82" i="5"/>
  <c r="C81" i="5"/>
  <c r="C80" i="5"/>
  <c r="C79" i="5"/>
  <c r="C78" i="5"/>
  <c r="C77" i="5"/>
  <c r="C76" i="5"/>
  <c r="C75" i="5"/>
  <c r="C74" i="5"/>
  <c r="C73" i="5"/>
  <c r="C72" i="5"/>
  <c r="C71" i="5"/>
  <c r="C70" i="5"/>
  <c r="C69" i="5"/>
  <c r="C68" i="5"/>
  <c r="C67" i="5"/>
  <c r="D56" i="5"/>
  <c r="E56" i="5"/>
  <c r="F56" i="5"/>
  <c r="G56" i="5"/>
  <c r="H56" i="5"/>
  <c r="C56" i="5"/>
  <c r="D55" i="5"/>
  <c r="E55" i="5"/>
  <c r="F55" i="5"/>
  <c r="G55" i="5"/>
  <c r="H55" i="5"/>
  <c r="C55" i="5"/>
  <c r="D54" i="5"/>
  <c r="I54" i="5" s="1"/>
  <c r="E54" i="5"/>
  <c r="F54" i="5"/>
  <c r="G54" i="5"/>
  <c r="H54" i="5"/>
  <c r="C54" i="5"/>
  <c r="D53" i="5"/>
  <c r="I53" i="5" s="1"/>
  <c r="E53" i="5"/>
  <c r="F53" i="5"/>
  <c r="G53" i="5"/>
  <c r="H53" i="5"/>
  <c r="C53" i="5"/>
  <c r="D52" i="5"/>
  <c r="E52" i="5"/>
  <c r="F52" i="5"/>
  <c r="G52" i="5"/>
  <c r="H52" i="5"/>
  <c r="C52" i="5"/>
  <c r="D51" i="5"/>
  <c r="E51" i="5"/>
  <c r="F51" i="5"/>
  <c r="G51" i="5"/>
  <c r="H51" i="5"/>
  <c r="C51" i="5"/>
  <c r="D50" i="5"/>
  <c r="I50" i="5" s="1"/>
  <c r="E50" i="5"/>
  <c r="F50" i="5"/>
  <c r="G50" i="5"/>
  <c r="H50" i="5"/>
  <c r="C50" i="5"/>
  <c r="D49" i="5"/>
  <c r="I49" i="5" s="1"/>
  <c r="E49" i="5"/>
  <c r="F49" i="5"/>
  <c r="G49" i="5"/>
  <c r="H49" i="5"/>
  <c r="C49" i="5"/>
  <c r="D48" i="5"/>
  <c r="E48" i="5"/>
  <c r="F48" i="5"/>
  <c r="G48" i="5"/>
  <c r="H48" i="5"/>
  <c r="C48" i="5"/>
  <c r="D47" i="5"/>
  <c r="E47" i="5"/>
  <c r="F47" i="5"/>
  <c r="G47" i="5"/>
  <c r="H47" i="5"/>
  <c r="I47" i="5"/>
  <c r="C47" i="5"/>
  <c r="D46" i="5"/>
  <c r="E46" i="5"/>
  <c r="F46" i="5"/>
  <c r="G46" i="5"/>
  <c r="H46" i="5"/>
  <c r="C46" i="5"/>
  <c r="D45" i="5"/>
  <c r="E45" i="5"/>
  <c r="F45" i="5"/>
  <c r="G45" i="5"/>
  <c r="H45" i="5"/>
  <c r="C45" i="5"/>
  <c r="D44" i="5"/>
  <c r="E44" i="5"/>
  <c r="F44" i="5"/>
  <c r="G44" i="5"/>
  <c r="H44" i="5"/>
  <c r="C44" i="5"/>
  <c r="D43" i="5"/>
  <c r="I43" i="5" s="1"/>
  <c r="E43" i="5"/>
  <c r="F43" i="5"/>
  <c r="G43" i="5"/>
  <c r="H43" i="5"/>
  <c r="C43" i="5"/>
  <c r="D42" i="5"/>
  <c r="E42" i="5"/>
  <c r="F42" i="5"/>
  <c r="G42" i="5"/>
  <c r="H42" i="5"/>
  <c r="C42" i="5"/>
  <c r="D41" i="5"/>
  <c r="E41" i="5"/>
  <c r="F41" i="5"/>
  <c r="G41" i="5"/>
  <c r="H41" i="5"/>
  <c r="C41" i="5"/>
  <c r="I41" i="5"/>
  <c r="D40" i="5"/>
  <c r="E40" i="5"/>
  <c r="F40" i="5"/>
  <c r="G40" i="5"/>
  <c r="H40" i="5"/>
  <c r="C40" i="5"/>
  <c r="D39" i="5"/>
  <c r="E39" i="5"/>
  <c r="I39" i="5" s="1"/>
  <c r="F39" i="5"/>
  <c r="G39" i="5"/>
  <c r="H39" i="5"/>
  <c r="C39" i="5"/>
  <c r="D38" i="5"/>
  <c r="E38" i="5"/>
  <c r="F38" i="5"/>
  <c r="G38" i="5"/>
  <c r="H38" i="5"/>
  <c r="C38" i="5"/>
  <c r="D37" i="5"/>
  <c r="E37" i="5"/>
  <c r="F37" i="5"/>
  <c r="G37" i="5"/>
  <c r="H37" i="5"/>
  <c r="C37" i="5"/>
  <c r="I104" i="5"/>
  <c r="I112" i="5"/>
  <c r="I96" i="5"/>
  <c r="I72" i="5"/>
  <c r="I75" i="5"/>
  <c r="I85" i="5"/>
  <c r="D27" i="5"/>
  <c r="E27" i="5"/>
  <c r="F27" i="5"/>
  <c r="G27" i="5"/>
  <c r="H27" i="5"/>
  <c r="C27" i="5"/>
  <c r="D26" i="5"/>
  <c r="E26" i="5"/>
  <c r="F26" i="5"/>
  <c r="G26" i="5"/>
  <c r="H26" i="5"/>
  <c r="C26" i="5"/>
  <c r="D25" i="5"/>
  <c r="E25" i="5"/>
  <c r="F25" i="5"/>
  <c r="G25" i="5"/>
  <c r="H25" i="5"/>
  <c r="C25" i="5"/>
  <c r="D24" i="5"/>
  <c r="E24" i="5"/>
  <c r="F24" i="5"/>
  <c r="G24" i="5"/>
  <c r="H24" i="5"/>
  <c r="C24" i="5"/>
  <c r="D23" i="5"/>
  <c r="E23" i="5"/>
  <c r="F23" i="5"/>
  <c r="G23" i="5"/>
  <c r="H23" i="5"/>
  <c r="C23" i="5"/>
  <c r="D22" i="5"/>
  <c r="E22" i="5"/>
  <c r="F22" i="5"/>
  <c r="G22" i="5"/>
  <c r="H22" i="5"/>
  <c r="C22" i="5"/>
  <c r="D21" i="5"/>
  <c r="E21" i="5"/>
  <c r="F21" i="5"/>
  <c r="G21" i="5"/>
  <c r="H21" i="5"/>
  <c r="C21" i="5"/>
  <c r="D20" i="5"/>
  <c r="E20" i="5"/>
  <c r="F20" i="5"/>
  <c r="G20" i="5"/>
  <c r="H20" i="5"/>
  <c r="C20" i="5"/>
  <c r="D19" i="5"/>
  <c r="E19" i="5"/>
  <c r="F19" i="5"/>
  <c r="G19" i="5"/>
  <c r="H19" i="5"/>
  <c r="C19" i="5"/>
  <c r="D18" i="5"/>
  <c r="E18" i="5"/>
  <c r="F18" i="5"/>
  <c r="G18" i="5"/>
  <c r="H18" i="5"/>
  <c r="C18" i="5"/>
  <c r="D17" i="5"/>
  <c r="E17" i="5"/>
  <c r="F17" i="5"/>
  <c r="G17" i="5"/>
  <c r="H17" i="5"/>
  <c r="C17" i="5"/>
  <c r="D16" i="5"/>
  <c r="E16" i="5"/>
  <c r="F16" i="5"/>
  <c r="G16" i="5"/>
  <c r="H16" i="5"/>
  <c r="C16" i="5"/>
  <c r="D15" i="5"/>
  <c r="E15" i="5"/>
  <c r="F15" i="5"/>
  <c r="G15" i="5"/>
  <c r="H15" i="5"/>
  <c r="C15" i="5"/>
  <c r="D14" i="5"/>
  <c r="E14" i="5"/>
  <c r="I14" i="5" s="1"/>
  <c r="F14" i="5"/>
  <c r="G14" i="5"/>
  <c r="H14" i="5"/>
  <c r="C14" i="5"/>
  <c r="D13" i="5"/>
  <c r="E13" i="5"/>
  <c r="F13" i="5"/>
  <c r="G13" i="5"/>
  <c r="H13" i="5"/>
  <c r="C13" i="5"/>
  <c r="D12" i="5"/>
  <c r="E12" i="5"/>
  <c r="F12" i="5"/>
  <c r="G12" i="5"/>
  <c r="H12" i="5"/>
  <c r="C12" i="5"/>
  <c r="D11" i="5"/>
  <c r="E11" i="5"/>
  <c r="F11" i="5"/>
  <c r="G11" i="5"/>
  <c r="H11" i="5"/>
  <c r="C11" i="5"/>
  <c r="D10" i="5"/>
  <c r="E10" i="5"/>
  <c r="F10" i="5"/>
  <c r="G10" i="5"/>
  <c r="H10" i="5"/>
  <c r="C10" i="5"/>
  <c r="H312" i="1"/>
  <c r="I312" i="1"/>
  <c r="J312" i="1"/>
  <c r="K312" i="1"/>
  <c r="L312" i="1"/>
  <c r="M312" i="1"/>
  <c r="N312" i="1"/>
  <c r="O312" i="1"/>
  <c r="G312" i="1"/>
  <c r="I116" i="5"/>
  <c r="I114" i="5"/>
  <c r="I109" i="5"/>
  <c r="I106" i="5"/>
  <c r="I102" i="5"/>
  <c r="I98" i="5"/>
  <c r="E117" i="5"/>
  <c r="I80" i="5"/>
  <c r="I77" i="5"/>
  <c r="I74" i="5"/>
  <c r="I69" i="5"/>
  <c r="I56" i="5"/>
  <c r="I55" i="5"/>
  <c r="I51" i="5"/>
  <c r="I46" i="5"/>
  <c r="I44" i="5"/>
  <c r="F58" i="5"/>
  <c r="I42" i="5"/>
  <c r="I38" i="5"/>
  <c r="I37" i="5"/>
  <c r="C31" i="3"/>
  <c r="D31" i="3"/>
  <c r="E31" i="3"/>
  <c r="F31" i="3"/>
  <c r="G31" i="3"/>
  <c r="B31" i="3"/>
  <c r="C65" i="2"/>
  <c r="D65" i="2"/>
  <c r="E65" i="2"/>
  <c r="F65" i="2"/>
  <c r="G65" i="2"/>
  <c r="B65" i="2"/>
  <c r="H63" i="2"/>
  <c r="C63" i="2"/>
  <c r="D63" i="2"/>
  <c r="E63" i="2"/>
  <c r="F63" i="2"/>
  <c r="G63" i="2"/>
  <c r="B63" i="2"/>
  <c r="C56" i="2"/>
  <c r="D56" i="2"/>
  <c r="E56" i="2"/>
  <c r="F56" i="2"/>
  <c r="G56" i="2"/>
  <c r="B56" i="2"/>
  <c r="C52" i="2"/>
  <c r="D52" i="2"/>
  <c r="E52" i="2"/>
  <c r="F52" i="2"/>
  <c r="G52" i="2"/>
  <c r="B52" i="2"/>
  <c r="C48" i="2"/>
  <c r="B48" i="2"/>
  <c r="C34" i="2"/>
  <c r="D34" i="2"/>
  <c r="E34" i="2"/>
  <c r="F34" i="2"/>
  <c r="G34" i="2"/>
  <c r="B34" i="2"/>
  <c r="C26" i="2"/>
  <c r="D26" i="2"/>
  <c r="E26" i="2"/>
  <c r="F26" i="2"/>
  <c r="G26" i="2"/>
  <c r="B26" i="2"/>
  <c r="B12" i="2"/>
  <c r="B6" i="2"/>
  <c r="G48" i="2"/>
  <c r="D48" i="2"/>
  <c r="E48" i="2"/>
  <c r="F48" i="2"/>
  <c r="G12" i="2"/>
  <c r="F12" i="2"/>
  <c r="E12" i="2"/>
  <c r="D12" i="2"/>
  <c r="C12" i="2"/>
  <c r="C6" i="2"/>
  <c r="D6" i="2"/>
  <c r="E6" i="2"/>
  <c r="F6" i="2"/>
  <c r="G6" i="2"/>
  <c r="H6" i="2"/>
  <c r="H12" i="2"/>
  <c r="H26" i="2"/>
  <c r="H34" i="2"/>
  <c r="H48" i="2"/>
  <c r="H52" i="2"/>
  <c r="H56" i="2"/>
  <c r="H60" i="2"/>
  <c r="H61" i="2"/>
  <c r="H62" i="2"/>
  <c r="H59" i="2"/>
  <c r="H55" i="2"/>
  <c r="H51" i="2"/>
  <c r="H43" i="2"/>
  <c r="H31" i="2"/>
  <c r="H17" i="2"/>
  <c r="H15" i="2"/>
  <c r="H10" i="2"/>
  <c r="H11" i="2"/>
  <c r="H9" i="2"/>
  <c r="H4" i="2"/>
  <c r="H5" i="2"/>
  <c r="H3" i="2"/>
  <c r="H16" i="2"/>
  <c r="H18" i="2"/>
  <c r="H19" i="2"/>
  <c r="H20" i="2"/>
  <c r="H21" i="2"/>
  <c r="H22" i="2"/>
  <c r="H23" i="2"/>
  <c r="H24" i="2"/>
  <c r="H25" i="2"/>
  <c r="H29" i="2"/>
  <c r="H30" i="2"/>
  <c r="H32" i="2"/>
  <c r="H33" i="2"/>
  <c r="H37" i="2"/>
  <c r="H38" i="2"/>
  <c r="H39" i="2"/>
  <c r="H40" i="2"/>
  <c r="H41" i="2"/>
  <c r="H42" i="2"/>
  <c r="H44" i="2"/>
  <c r="H45" i="2"/>
  <c r="H46" i="2"/>
  <c r="H47" i="2"/>
  <c r="P732" i="1"/>
  <c r="Q732" i="1" s="1"/>
  <c r="P733" i="1"/>
  <c r="Q733" i="1" s="1"/>
  <c r="P734" i="1"/>
  <c r="Q734" i="1" s="1"/>
  <c r="P735" i="1"/>
  <c r="Q735" i="1" s="1"/>
  <c r="P731" i="1"/>
  <c r="Q731" i="1" s="1"/>
  <c r="P720" i="1"/>
  <c r="Q720" i="1" s="1"/>
  <c r="P721" i="1"/>
  <c r="Q721" i="1" s="1"/>
  <c r="P722" i="1"/>
  <c r="P723" i="1"/>
  <c r="Q723" i="1" s="1"/>
  <c r="P724" i="1"/>
  <c r="Q724" i="1" s="1"/>
  <c r="P725" i="1"/>
  <c r="Q725" i="1" s="1"/>
  <c r="P726" i="1"/>
  <c r="Q726" i="1" s="1"/>
  <c r="P727" i="1"/>
  <c r="Q727" i="1" s="1"/>
  <c r="P728" i="1"/>
  <c r="Q728" i="1" s="1"/>
  <c r="P719" i="1"/>
  <c r="Q719" i="1" s="1"/>
  <c r="P715" i="1"/>
  <c r="P709" i="1"/>
  <c r="P710" i="1"/>
  <c r="P711" i="1"/>
  <c r="Q711" i="1" s="1"/>
  <c r="P712" i="1"/>
  <c r="P708" i="1"/>
  <c r="H737" i="1"/>
  <c r="I737" i="1"/>
  <c r="J737" i="1"/>
  <c r="K737" i="1"/>
  <c r="L737" i="1"/>
  <c r="M737" i="1"/>
  <c r="N737" i="1"/>
  <c r="O737" i="1"/>
  <c r="R737" i="1"/>
  <c r="S737" i="1"/>
  <c r="H729" i="1"/>
  <c r="I729" i="1"/>
  <c r="J729" i="1"/>
  <c r="K729" i="1"/>
  <c r="L729" i="1"/>
  <c r="M729" i="1"/>
  <c r="N729" i="1"/>
  <c r="O729" i="1"/>
  <c r="R729" i="1"/>
  <c r="S729" i="1"/>
  <c r="H717" i="1"/>
  <c r="I717" i="1"/>
  <c r="J717" i="1"/>
  <c r="K717" i="1"/>
  <c r="L717" i="1"/>
  <c r="M717" i="1"/>
  <c r="N717" i="1"/>
  <c r="O717" i="1"/>
  <c r="R717" i="1"/>
  <c r="S717" i="1"/>
  <c r="H713" i="1"/>
  <c r="I713" i="1"/>
  <c r="J713" i="1"/>
  <c r="K713" i="1"/>
  <c r="L713" i="1"/>
  <c r="M713" i="1"/>
  <c r="N713" i="1"/>
  <c r="O713" i="1"/>
  <c r="R713" i="1"/>
  <c r="S713" i="1"/>
  <c r="G737" i="1"/>
  <c r="G729" i="1"/>
  <c r="G717" i="1"/>
  <c r="G713" i="1"/>
  <c r="C11" i="3"/>
  <c r="D11" i="3"/>
  <c r="E11" i="3"/>
  <c r="F11" i="3"/>
  <c r="G11" i="3"/>
  <c r="B11" i="3"/>
  <c r="P108" i="1"/>
  <c r="Q108" i="1" s="1"/>
  <c r="R108" i="1" s="1"/>
  <c r="Q21" i="1"/>
  <c r="R21" i="1" s="1"/>
  <c r="P699" i="1"/>
  <c r="Q699" i="1" s="1"/>
  <c r="R699" i="1" s="1"/>
  <c r="P700" i="1"/>
  <c r="Q700" i="1" s="1"/>
  <c r="R700" i="1" s="1"/>
  <c r="P701" i="1"/>
  <c r="Q701" i="1" s="1"/>
  <c r="R701" i="1" s="1"/>
  <c r="P698" i="1"/>
  <c r="Q698" i="1" s="1"/>
  <c r="R698" i="1" s="1"/>
  <c r="P695" i="1"/>
  <c r="Q695" i="1" s="1"/>
  <c r="R695" i="1" s="1"/>
  <c r="P692" i="1"/>
  <c r="Q692" i="1" s="1"/>
  <c r="R692" i="1" s="1"/>
  <c r="P689" i="1"/>
  <c r="P688" i="1"/>
  <c r="P670" i="1"/>
  <c r="Q670" i="1" s="1"/>
  <c r="R670" i="1" s="1"/>
  <c r="P655" i="1"/>
  <c r="Q655" i="1" s="1"/>
  <c r="R655" i="1" s="1"/>
  <c r="P656" i="1"/>
  <c r="Q656" i="1" s="1"/>
  <c r="R656" i="1" s="1"/>
  <c r="P657" i="1"/>
  <c r="Q657" i="1" s="1"/>
  <c r="R657" i="1" s="1"/>
  <c r="P658" i="1"/>
  <c r="Q658" i="1" s="1"/>
  <c r="R658" i="1" s="1"/>
  <c r="P659" i="1"/>
  <c r="Q659" i="1" s="1"/>
  <c r="R659" i="1" s="1"/>
  <c r="P654" i="1"/>
  <c r="Q654" i="1" s="1"/>
  <c r="R654" i="1" s="1"/>
  <c r="P651" i="1"/>
  <c r="Q651" i="1" s="1"/>
  <c r="R651" i="1" s="1"/>
  <c r="P647" i="1"/>
  <c r="Q647" i="1" s="1"/>
  <c r="R647" i="1" s="1"/>
  <c r="P646" i="1"/>
  <c r="Q646" i="1" s="1"/>
  <c r="R646" i="1" s="1"/>
  <c r="P636" i="1"/>
  <c r="Q636" i="1" s="1"/>
  <c r="R636" i="1" s="1"/>
  <c r="P637" i="1"/>
  <c r="Q637" i="1" s="1"/>
  <c r="R637" i="1" s="1"/>
  <c r="P635" i="1"/>
  <c r="Q635" i="1" s="1"/>
  <c r="R635" i="1" s="1"/>
  <c r="P629" i="1"/>
  <c r="Q629" i="1" s="1"/>
  <c r="R629" i="1" s="1"/>
  <c r="P630" i="1"/>
  <c r="Q630" i="1" s="1"/>
  <c r="R630" i="1" s="1"/>
  <c r="P631" i="1"/>
  <c r="Q631" i="1" s="1"/>
  <c r="R631" i="1" s="1"/>
  <c r="P628" i="1"/>
  <c r="Q628" i="1" s="1"/>
  <c r="R628" i="1" s="1"/>
  <c r="P612" i="1"/>
  <c r="Q612" i="1" s="1"/>
  <c r="R612" i="1" s="1"/>
  <c r="P608" i="1"/>
  <c r="Q608" i="1" s="1"/>
  <c r="R608" i="1" s="1"/>
  <c r="P609" i="1"/>
  <c r="Q609" i="1" s="1"/>
  <c r="R609" i="1" s="1"/>
  <c r="P607" i="1"/>
  <c r="Q607" i="1" s="1"/>
  <c r="R607" i="1" s="1"/>
  <c r="P579" i="1"/>
  <c r="Q579" i="1" s="1"/>
  <c r="R579" i="1" s="1"/>
  <c r="P580" i="1"/>
  <c r="Q580" i="1" s="1"/>
  <c r="R580" i="1" s="1"/>
  <c r="P581" i="1"/>
  <c r="Q581" i="1" s="1"/>
  <c r="R581" i="1" s="1"/>
  <c r="P582" i="1"/>
  <c r="Q582" i="1" s="1"/>
  <c r="R582" i="1" s="1"/>
  <c r="P583" i="1"/>
  <c r="Q583" i="1" s="1"/>
  <c r="R583" i="1" s="1"/>
  <c r="P584" i="1"/>
  <c r="Q584" i="1" s="1"/>
  <c r="R584" i="1" s="1"/>
  <c r="P585" i="1"/>
  <c r="Q585" i="1" s="1"/>
  <c r="R585" i="1" s="1"/>
  <c r="P586" i="1"/>
  <c r="Q586" i="1" s="1"/>
  <c r="R586" i="1" s="1"/>
  <c r="P587" i="1"/>
  <c r="Q587" i="1" s="1"/>
  <c r="R587" i="1" s="1"/>
  <c r="P588" i="1"/>
  <c r="Q588" i="1" s="1"/>
  <c r="R588" i="1" s="1"/>
  <c r="P578" i="1"/>
  <c r="Q578" i="1" s="1"/>
  <c r="R578" i="1" s="1"/>
  <c r="P564" i="1"/>
  <c r="Q564" i="1" s="1"/>
  <c r="R564" i="1" s="1"/>
  <c r="P565" i="1"/>
  <c r="Q565" i="1" s="1"/>
  <c r="R565" i="1" s="1"/>
  <c r="P563" i="1"/>
  <c r="Q563" i="1" s="1"/>
  <c r="R563" i="1" s="1"/>
  <c r="P560" i="1"/>
  <c r="Q560" i="1" s="1"/>
  <c r="R560" i="1" s="1"/>
  <c r="P559" i="1"/>
  <c r="Q559" i="1" s="1"/>
  <c r="R559" i="1" s="1"/>
  <c r="P556" i="1"/>
  <c r="Q556" i="1" s="1"/>
  <c r="R556" i="1" s="1"/>
  <c r="P555" i="1"/>
  <c r="Q555" i="1" s="1"/>
  <c r="R555" i="1" s="1"/>
  <c r="P534" i="1"/>
  <c r="Q534" i="1" s="1"/>
  <c r="R534" i="1" s="1"/>
  <c r="P535" i="1"/>
  <c r="Q535" i="1" s="1"/>
  <c r="R535" i="1" s="1"/>
  <c r="P536" i="1"/>
  <c r="Q536" i="1" s="1"/>
  <c r="R536" i="1" s="1"/>
  <c r="P537" i="1"/>
  <c r="Q537" i="1" s="1"/>
  <c r="R537" i="1" s="1"/>
  <c r="P538" i="1"/>
  <c r="Q538" i="1" s="1"/>
  <c r="R538" i="1" s="1"/>
  <c r="P539" i="1"/>
  <c r="Q539" i="1" s="1"/>
  <c r="R539" i="1" s="1"/>
  <c r="P540" i="1"/>
  <c r="Q540" i="1" s="1"/>
  <c r="R540" i="1" s="1"/>
  <c r="P541" i="1"/>
  <c r="Q541" i="1" s="1"/>
  <c r="R541" i="1" s="1"/>
  <c r="P542" i="1"/>
  <c r="P543" i="1"/>
  <c r="Q543" i="1" s="1"/>
  <c r="R543" i="1" s="1"/>
  <c r="P545" i="1"/>
  <c r="Q545" i="1" s="1"/>
  <c r="P546" i="1"/>
  <c r="Q546" i="1" s="1"/>
  <c r="P547" i="1"/>
  <c r="Q547" i="1" s="1"/>
  <c r="P548" i="1"/>
  <c r="Q548" i="1" s="1"/>
  <c r="R548" i="1" s="1"/>
  <c r="P549" i="1"/>
  <c r="Q549" i="1" s="1"/>
  <c r="R549" i="1" s="1"/>
  <c r="P550" i="1"/>
  <c r="Q550" i="1" s="1"/>
  <c r="R550" i="1" s="1"/>
  <c r="P551" i="1"/>
  <c r="Q551" i="1" s="1"/>
  <c r="R551" i="1" s="1"/>
  <c r="P552" i="1"/>
  <c r="Q552" i="1" s="1"/>
  <c r="R552" i="1" s="1"/>
  <c r="P533" i="1"/>
  <c r="Q533" i="1" s="1"/>
  <c r="R533" i="1" s="1"/>
  <c r="P526" i="1"/>
  <c r="Q526" i="1" s="1"/>
  <c r="R526" i="1" s="1"/>
  <c r="P509" i="1"/>
  <c r="Q509" i="1" s="1"/>
  <c r="P502" i="1"/>
  <c r="Q502" i="1" s="1"/>
  <c r="R502" i="1" s="1"/>
  <c r="P503" i="1"/>
  <c r="Q503" i="1" s="1"/>
  <c r="R503" i="1" s="1"/>
  <c r="P504" i="1"/>
  <c r="Q504" i="1" s="1"/>
  <c r="R504" i="1" s="1"/>
  <c r="P505" i="1"/>
  <c r="Q505" i="1" s="1"/>
  <c r="R505" i="1" s="1"/>
  <c r="P506" i="1"/>
  <c r="Q506" i="1" s="1"/>
  <c r="R506" i="1" s="1"/>
  <c r="P501" i="1"/>
  <c r="Q501" i="1" s="1"/>
  <c r="R501" i="1" s="1"/>
  <c r="P499" i="1"/>
  <c r="P483" i="1"/>
  <c r="Q483" i="1" s="1"/>
  <c r="P484" i="1"/>
  <c r="Q484" i="1" s="1"/>
  <c r="R484" i="1" s="1"/>
  <c r="P485" i="1"/>
  <c r="Q485" i="1" s="1"/>
  <c r="R485" i="1" s="1"/>
  <c r="P486" i="1"/>
  <c r="Q486" i="1" s="1"/>
  <c r="R486" i="1" s="1"/>
  <c r="P487" i="1"/>
  <c r="Q487" i="1" s="1"/>
  <c r="R487" i="1" s="1"/>
  <c r="P488" i="1"/>
  <c r="Q488" i="1" s="1"/>
  <c r="R488" i="1" s="1"/>
  <c r="P489" i="1"/>
  <c r="Q489" i="1" s="1"/>
  <c r="R489" i="1" s="1"/>
  <c r="P490" i="1"/>
  <c r="Q490" i="1" s="1"/>
  <c r="R490" i="1" s="1"/>
  <c r="P491" i="1"/>
  <c r="Q491" i="1" s="1"/>
  <c r="R491" i="1" s="1"/>
  <c r="P492" i="1"/>
  <c r="Q492" i="1" s="1"/>
  <c r="R492" i="1" s="1"/>
  <c r="P493" i="1"/>
  <c r="Q493" i="1" s="1"/>
  <c r="R493" i="1" s="1"/>
  <c r="P482" i="1"/>
  <c r="Q482" i="1" s="1"/>
  <c r="R482" i="1" s="1"/>
  <c r="P408" i="1"/>
  <c r="Q408" i="1" s="1"/>
  <c r="R408" i="1" s="1"/>
  <c r="P409" i="1"/>
  <c r="Q409" i="1" s="1"/>
  <c r="R409" i="1" s="1"/>
  <c r="P411" i="1"/>
  <c r="Q411" i="1" s="1"/>
  <c r="R411" i="1" s="1"/>
  <c r="P412" i="1"/>
  <c r="Q412" i="1" s="1"/>
  <c r="R412" i="1" s="1"/>
  <c r="P413" i="1"/>
  <c r="Q413" i="1" s="1"/>
  <c r="R413" i="1" s="1"/>
  <c r="P414" i="1"/>
  <c r="Q414" i="1" s="1"/>
  <c r="R414" i="1" s="1"/>
  <c r="P415" i="1"/>
  <c r="Q415" i="1" s="1"/>
  <c r="R415" i="1" s="1"/>
  <c r="P416" i="1"/>
  <c r="Q416" i="1" s="1"/>
  <c r="R416" i="1" s="1"/>
  <c r="P417" i="1"/>
  <c r="Q417" i="1" s="1"/>
  <c r="R417" i="1" s="1"/>
  <c r="P418" i="1"/>
  <c r="Q418" i="1" s="1"/>
  <c r="R418" i="1" s="1"/>
  <c r="P419" i="1"/>
  <c r="Q419" i="1" s="1"/>
  <c r="R419" i="1" s="1"/>
  <c r="P422" i="1"/>
  <c r="Q422" i="1" s="1"/>
  <c r="R422" i="1" s="1"/>
  <c r="P423" i="1"/>
  <c r="Q423" i="1" s="1"/>
  <c r="R423" i="1" s="1"/>
  <c r="P424" i="1"/>
  <c r="Q424" i="1" s="1"/>
  <c r="R424" i="1" s="1"/>
  <c r="P425" i="1"/>
  <c r="Q425" i="1" s="1"/>
  <c r="R425" i="1" s="1"/>
  <c r="P427" i="1"/>
  <c r="Q427" i="1" s="1"/>
  <c r="R427" i="1" s="1"/>
  <c r="P428" i="1"/>
  <c r="Q428" i="1" s="1"/>
  <c r="R428" i="1" s="1"/>
  <c r="P430" i="1"/>
  <c r="Q430" i="1" s="1"/>
  <c r="R430" i="1" s="1"/>
  <c r="P431" i="1"/>
  <c r="Q431" i="1" s="1"/>
  <c r="R431" i="1" s="1"/>
  <c r="P432" i="1"/>
  <c r="Q432" i="1" s="1"/>
  <c r="R432" i="1" s="1"/>
  <c r="P433" i="1"/>
  <c r="Q433" i="1" s="1"/>
  <c r="R433" i="1" s="1"/>
  <c r="P434" i="1"/>
  <c r="Q434" i="1" s="1"/>
  <c r="R434" i="1" s="1"/>
  <c r="P435" i="1"/>
  <c r="Q435" i="1" s="1"/>
  <c r="R435" i="1" s="1"/>
  <c r="P436" i="1"/>
  <c r="Q436" i="1" s="1"/>
  <c r="R436" i="1" s="1"/>
  <c r="P437" i="1"/>
  <c r="Q437" i="1" s="1"/>
  <c r="R437" i="1" s="1"/>
  <c r="P438" i="1"/>
  <c r="Q438" i="1" s="1"/>
  <c r="R438" i="1" s="1"/>
  <c r="P440" i="1"/>
  <c r="Q440" i="1" s="1"/>
  <c r="R440" i="1" s="1"/>
  <c r="P441" i="1"/>
  <c r="Q441" i="1" s="1"/>
  <c r="R441" i="1" s="1"/>
  <c r="P442" i="1"/>
  <c r="Q442" i="1" s="1"/>
  <c r="R442" i="1" s="1"/>
  <c r="P443" i="1"/>
  <c r="Q443" i="1" s="1"/>
  <c r="R443" i="1" s="1"/>
  <c r="P444" i="1"/>
  <c r="Q444" i="1" s="1"/>
  <c r="R444" i="1" s="1"/>
  <c r="P445" i="1"/>
  <c r="Q445" i="1" s="1"/>
  <c r="R445" i="1" s="1"/>
  <c r="P446" i="1"/>
  <c r="Q446" i="1" s="1"/>
  <c r="R446" i="1" s="1"/>
  <c r="P447" i="1"/>
  <c r="Q447" i="1" s="1"/>
  <c r="R447" i="1" s="1"/>
  <c r="P448" i="1"/>
  <c r="Q448" i="1" s="1"/>
  <c r="R448" i="1" s="1"/>
  <c r="P449" i="1"/>
  <c r="Q449" i="1" s="1"/>
  <c r="R449" i="1" s="1"/>
  <c r="P450" i="1"/>
  <c r="Q450" i="1" s="1"/>
  <c r="R450" i="1" s="1"/>
  <c r="P451" i="1"/>
  <c r="Q451" i="1" s="1"/>
  <c r="R451" i="1" s="1"/>
  <c r="P452" i="1"/>
  <c r="Q452" i="1" s="1"/>
  <c r="R452" i="1" s="1"/>
  <c r="P453" i="1"/>
  <c r="Q453" i="1" s="1"/>
  <c r="R453" i="1" s="1"/>
  <c r="P454" i="1"/>
  <c r="Q454" i="1" s="1"/>
  <c r="R454" i="1" s="1"/>
  <c r="P455" i="1"/>
  <c r="Q455" i="1" s="1"/>
  <c r="R455" i="1" s="1"/>
  <c r="P456" i="1"/>
  <c r="Q456" i="1" s="1"/>
  <c r="R456" i="1" s="1"/>
  <c r="P457" i="1"/>
  <c r="Q457" i="1" s="1"/>
  <c r="R457" i="1" s="1"/>
  <c r="P458" i="1"/>
  <c r="Q458" i="1" s="1"/>
  <c r="R458" i="1" s="1"/>
  <c r="P459" i="1"/>
  <c r="Q459" i="1" s="1"/>
  <c r="R459" i="1" s="1"/>
  <c r="P460" i="1"/>
  <c r="Q460" i="1" s="1"/>
  <c r="R460" i="1" s="1"/>
  <c r="P461" i="1"/>
  <c r="Q461" i="1" s="1"/>
  <c r="R461" i="1" s="1"/>
  <c r="P462" i="1"/>
  <c r="Q462" i="1" s="1"/>
  <c r="R462" i="1" s="1"/>
  <c r="P463" i="1"/>
  <c r="Q463" i="1" s="1"/>
  <c r="R463" i="1" s="1"/>
  <c r="P464" i="1"/>
  <c r="Q464" i="1" s="1"/>
  <c r="R464" i="1" s="1"/>
  <c r="P465" i="1"/>
  <c r="Q465" i="1" s="1"/>
  <c r="R465" i="1" s="1"/>
  <c r="P466" i="1"/>
  <c r="Q466" i="1" s="1"/>
  <c r="R466" i="1" s="1"/>
  <c r="P467" i="1"/>
  <c r="Q467" i="1" s="1"/>
  <c r="R467" i="1" s="1"/>
  <c r="P468" i="1"/>
  <c r="Q468" i="1" s="1"/>
  <c r="R468" i="1" s="1"/>
  <c r="P469" i="1"/>
  <c r="Q469" i="1" s="1"/>
  <c r="R469" i="1" s="1"/>
  <c r="P470" i="1"/>
  <c r="Q470" i="1" s="1"/>
  <c r="R470" i="1" s="1"/>
  <c r="P471" i="1"/>
  <c r="Q471" i="1" s="1"/>
  <c r="R471" i="1" s="1"/>
  <c r="P472" i="1"/>
  <c r="Q472" i="1" s="1"/>
  <c r="R472" i="1" s="1"/>
  <c r="P473" i="1"/>
  <c r="Q473" i="1" s="1"/>
  <c r="R473" i="1" s="1"/>
  <c r="P474" i="1"/>
  <c r="Q474" i="1" s="1"/>
  <c r="R474" i="1" s="1"/>
  <c r="P475" i="1"/>
  <c r="Q475" i="1" s="1"/>
  <c r="R475" i="1" s="1"/>
  <c r="P364" i="1"/>
  <c r="Q364" i="1" s="1"/>
  <c r="R364" i="1" s="1"/>
  <c r="P365" i="1"/>
  <c r="Q365" i="1" s="1"/>
  <c r="R365" i="1" s="1"/>
  <c r="P366" i="1"/>
  <c r="Q366" i="1" s="1"/>
  <c r="R366" i="1" s="1"/>
  <c r="P367" i="1"/>
  <c r="Q367" i="1" s="1"/>
  <c r="R367" i="1" s="1"/>
  <c r="P368" i="1"/>
  <c r="Q368" i="1" s="1"/>
  <c r="R368" i="1" s="1"/>
  <c r="P369" i="1"/>
  <c r="Q369" i="1" s="1"/>
  <c r="R369" i="1" s="1"/>
  <c r="P370" i="1"/>
  <c r="Q370" i="1" s="1"/>
  <c r="R370" i="1" s="1"/>
  <c r="P371" i="1"/>
  <c r="Q371" i="1" s="1"/>
  <c r="R371" i="1" s="1"/>
  <c r="P372" i="1"/>
  <c r="Q372" i="1" s="1"/>
  <c r="R372" i="1" s="1"/>
  <c r="P374" i="1"/>
  <c r="Q374" i="1" s="1"/>
  <c r="R374" i="1" s="1"/>
  <c r="P375" i="1"/>
  <c r="Q375" i="1" s="1"/>
  <c r="R375" i="1" s="1"/>
  <c r="P376" i="1"/>
  <c r="Q376" i="1" s="1"/>
  <c r="R376" i="1" s="1"/>
  <c r="P377" i="1"/>
  <c r="Q377" i="1" s="1"/>
  <c r="R377" i="1" s="1"/>
  <c r="P378" i="1"/>
  <c r="Q378" i="1" s="1"/>
  <c r="R378" i="1" s="1"/>
  <c r="P379" i="1"/>
  <c r="Q379" i="1" s="1"/>
  <c r="R379" i="1" s="1"/>
  <c r="P380" i="1"/>
  <c r="P381" i="1"/>
  <c r="Q381" i="1" s="1"/>
  <c r="R381" i="1" s="1"/>
  <c r="P382" i="1"/>
  <c r="Q382" i="1" s="1"/>
  <c r="R382" i="1" s="1"/>
  <c r="P383" i="1"/>
  <c r="Q383" i="1" s="1"/>
  <c r="R383" i="1" s="1"/>
  <c r="P384" i="1"/>
  <c r="P385" i="1"/>
  <c r="Q385" i="1" s="1"/>
  <c r="R385" i="1" s="1"/>
  <c r="P386" i="1"/>
  <c r="Q386" i="1" s="1"/>
  <c r="R386" i="1" s="1"/>
  <c r="P387" i="1"/>
  <c r="Q387" i="1" s="1"/>
  <c r="R387" i="1" s="1"/>
  <c r="P388" i="1"/>
  <c r="Q388" i="1" s="1"/>
  <c r="R388" i="1" s="1"/>
  <c r="P389" i="1"/>
  <c r="Q389" i="1" s="1"/>
  <c r="R389" i="1" s="1"/>
  <c r="P390" i="1"/>
  <c r="Q390" i="1" s="1"/>
  <c r="R390" i="1" s="1"/>
  <c r="P391" i="1"/>
  <c r="Q391" i="1" s="1"/>
  <c r="R391" i="1" s="1"/>
  <c r="P393" i="1"/>
  <c r="P394" i="1"/>
  <c r="Q394" i="1" s="1"/>
  <c r="R394" i="1" s="1"/>
  <c r="P395" i="1"/>
  <c r="Q395" i="1" s="1"/>
  <c r="R395" i="1" s="1"/>
  <c r="P396" i="1"/>
  <c r="Q396" i="1" s="1"/>
  <c r="R396" i="1" s="1"/>
  <c r="P397" i="1"/>
  <c r="Q397" i="1" s="1"/>
  <c r="R397" i="1" s="1"/>
  <c r="P398" i="1"/>
  <c r="Q398" i="1" s="1"/>
  <c r="R398" i="1" s="1"/>
  <c r="P399" i="1"/>
  <c r="Q399" i="1" s="1"/>
  <c r="R399" i="1" s="1"/>
  <c r="P400" i="1"/>
  <c r="Q400" i="1" s="1"/>
  <c r="R400" i="1" s="1"/>
  <c r="P401" i="1"/>
  <c r="Q401" i="1" s="1"/>
  <c r="R401" i="1" s="1"/>
  <c r="P402" i="1"/>
  <c r="Q402" i="1" s="1"/>
  <c r="R402" i="1" s="1"/>
  <c r="P403" i="1"/>
  <c r="Q403" i="1" s="1"/>
  <c r="R403" i="1" s="1"/>
  <c r="P404" i="1"/>
  <c r="Q404" i="1" s="1"/>
  <c r="R404" i="1" s="1"/>
  <c r="P363" i="1"/>
  <c r="P346" i="1"/>
  <c r="Q346" i="1" s="1"/>
  <c r="R346" i="1" s="1"/>
  <c r="P347" i="1"/>
  <c r="Q347" i="1" s="1"/>
  <c r="R347" i="1" s="1"/>
  <c r="P348" i="1"/>
  <c r="Q348" i="1" s="1"/>
  <c r="R348" i="1" s="1"/>
  <c r="P350" i="1"/>
  <c r="Q350" i="1" s="1"/>
  <c r="R350" i="1" s="1"/>
  <c r="P352" i="1"/>
  <c r="Q352" i="1" s="1"/>
  <c r="R352" i="1" s="1"/>
  <c r="P353" i="1"/>
  <c r="Q353" i="1" s="1"/>
  <c r="R353" i="1" s="1"/>
  <c r="P354" i="1"/>
  <c r="Q354" i="1" s="1"/>
  <c r="R354" i="1" s="1"/>
  <c r="P355" i="1"/>
  <c r="Q355" i="1" s="1"/>
  <c r="R355" i="1" s="1"/>
  <c r="P360" i="1"/>
  <c r="Q360" i="1" s="1"/>
  <c r="R360" i="1" s="1"/>
  <c r="P345" i="1"/>
  <c r="Q345" i="1" s="1"/>
  <c r="R345" i="1" s="1"/>
  <c r="P319" i="1"/>
  <c r="Q319" i="1" s="1"/>
  <c r="R319" i="1" s="1"/>
  <c r="P320" i="1"/>
  <c r="Q320" i="1" s="1"/>
  <c r="R320" i="1" s="1"/>
  <c r="P321" i="1"/>
  <c r="Q321" i="1" s="1"/>
  <c r="R321" i="1" s="1"/>
  <c r="P322" i="1"/>
  <c r="Q322" i="1" s="1"/>
  <c r="R322" i="1" s="1"/>
  <c r="P323" i="1"/>
  <c r="Q323" i="1" s="1"/>
  <c r="R323" i="1" s="1"/>
  <c r="P324" i="1"/>
  <c r="Q324" i="1" s="1"/>
  <c r="R324" i="1" s="1"/>
  <c r="P325" i="1"/>
  <c r="Q325" i="1" s="1"/>
  <c r="R325" i="1" s="1"/>
  <c r="P326" i="1"/>
  <c r="Q326" i="1" s="1"/>
  <c r="R326" i="1" s="1"/>
  <c r="P327" i="1"/>
  <c r="Q327" i="1" s="1"/>
  <c r="R327" i="1" s="1"/>
  <c r="P328" i="1"/>
  <c r="Q328" i="1" s="1"/>
  <c r="R328" i="1" s="1"/>
  <c r="P329" i="1"/>
  <c r="P331" i="1"/>
  <c r="Q331" i="1" s="1"/>
  <c r="R331" i="1" s="1"/>
  <c r="P332" i="1"/>
  <c r="Q332" i="1" s="1"/>
  <c r="R332" i="1" s="1"/>
  <c r="P333" i="1"/>
  <c r="Q333" i="1" s="1"/>
  <c r="R333" i="1" s="1"/>
  <c r="P334" i="1"/>
  <c r="Q334" i="1" s="1"/>
  <c r="R334" i="1" s="1"/>
  <c r="P335" i="1"/>
  <c r="Q335" i="1" s="1"/>
  <c r="R335" i="1" s="1"/>
  <c r="P336" i="1"/>
  <c r="Q336" i="1" s="1"/>
  <c r="R336" i="1" s="1"/>
  <c r="P337" i="1"/>
  <c r="Q337" i="1" s="1"/>
  <c r="R337" i="1" s="1"/>
  <c r="P338" i="1"/>
  <c r="Q338" i="1" s="1"/>
  <c r="R338" i="1" s="1"/>
  <c r="P339" i="1"/>
  <c r="Q339" i="1" s="1"/>
  <c r="R339" i="1" s="1"/>
  <c r="P340" i="1"/>
  <c r="Q340" i="1" s="1"/>
  <c r="R340" i="1" s="1"/>
  <c r="P341" i="1"/>
  <c r="Q341" i="1" s="1"/>
  <c r="R341" i="1" s="1"/>
  <c r="P342" i="1"/>
  <c r="Q342" i="1" s="1"/>
  <c r="R342" i="1" s="1"/>
  <c r="P318" i="1"/>
  <c r="Q318" i="1" s="1"/>
  <c r="R318" i="1" s="1"/>
  <c r="P311" i="1"/>
  <c r="Q311" i="1" s="1"/>
  <c r="R311" i="1" s="1"/>
  <c r="P283" i="1"/>
  <c r="Q283" i="1" s="1"/>
  <c r="R283" i="1" s="1"/>
  <c r="P284" i="1"/>
  <c r="Q284" i="1" s="1"/>
  <c r="R284" i="1" s="1"/>
  <c r="P285" i="1"/>
  <c r="Q285" i="1" s="1"/>
  <c r="R285" i="1" s="1"/>
  <c r="P286" i="1"/>
  <c r="Q286" i="1" s="1"/>
  <c r="R286" i="1" s="1"/>
  <c r="P287" i="1"/>
  <c r="Q287" i="1" s="1"/>
  <c r="R287" i="1" s="1"/>
  <c r="P288" i="1"/>
  <c r="Q288" i="1" s="1"/>
  <c r="R288" i="1" s="1"/>
  <c r="P289" i="1"/>
  <c r="Q289" i="1" s="1"/>
  <c r="R289" i="1" s="1"/>
  <c r="P290" i="1"/>
  <c r="Q290" i="1" s="1"/>
  <c r="R290" i="1" s="1"/>
  <c r="P291" i="1"/>
  <c r="Q291" i="1" s="1"/>
  <c r="R291" i="1" s="1"/>
  <c r="P292" i="1"/>
  <c r="Q292" i="1" s="1"/>
  <c r="R292" i="1" s="1"/>
  <c r="P293" i="1"/>
  <c r="Q293" i="1" s="1"/>
  <c r="R293" i="1" s="1"/>
  <c r="P294" i="1"/>
  <c r="Q294" i="1" s="1"/>
  <c r="R294" i="1" s="1"/>
  <c r="P295" i="1"/>
  <c r="Q295" i="1" s="1"/>
  <c r="R295" i="1" s="1"/>
  <c r="P296" i="1"/>
  <c r="Q296" i="1" s="1"/>
  <c r="R296" i="1" s="1"/>
  <c r="P297" i="1"/>
  <c r="Q297" i="1" s="1"/>
  <c r="R297" i="1" s="1"/>
  <c r="P298" i="1"/>
  <c r="Q298" i="1" s="1"/>
  <c r="R298" i="1" s="1"/>
  <c r="P299" i="1"/>
  <c r="Q299" i="1" s="1"/>
  <c r="R299" i="1" s="1"/>
  <c r="P300" i="1"/>
  <c r="Q300" i="1" s="1"/>
  <c r="R300" i="1" s="1"/>
  <c r="P301" i="1"/>
  <c r="Q301" i="1" s="1"/>
  <c r="R301" i="1" s="1"/>
  <c r="P302" i="1"/>
  <c r="Q302" i="1" s="1"/>
  <c r="R302" i="1" s="1"/>
  <c r="P303" i="1"/>
  <c r="Q303" i="1" s="1"/>
  <c r="R303" i="1" s="1"/>
  <c r="P304" i="1"/>
  <c r="Q304" i="1" s="1"/>
  <c r="R304" i="1" s="1"/>
  <c r="P305" i="1"/>
  <c r="Q305" i="1" s="1"/>
  <c r="R305" i="1" s="1"/>
  <c r="P306" i="1"/>
  <c r="Q306" i="1" s="1"/>
  <c r="R306" i="1" s="1"/>
  <c r="P307" i="1"/>
  <c r="Q307" i="1" s="1"/>
  <c r="R307" i="1" s="1"/>
  <c r="P308" i="1"/>
  <c r="Q308" i="1" s="1"/>
  <c r="R308" i="1" s="1"/>
  <c r="P282" i="1"/>
  <c r="Q282" i="1" s="1"/>
  <c r="R282" i="1" s="1"/>
  <c r="P279" i="1"/>
  <c r="Q279" i="1" s="1"/>
  <c r="R279" i="1" s="1"/>
  <c r="P273" i="1"/>
  <c r="Q273" i="1" s="1"/>
  <c r="R273" i="1" s="1"/>
  <c r="P274" i="1"/>
  <c r="Q274" i="1" s="1"/>
  <c r="R274" i="1" s="1"/>
  <c r="P275" i="1"/>
  <c r="Q275" i="1" s="1"/>
  <c r="R275" i="1" s="1"/>
  <c r="P276" i="1"/>
  <c r="Q276" i="1" s="1"/>
  <c r="R276" i="1" s="1"/>
  <c r="P272" i="1"/>
  <c r="Q272" i="1" s="1"/>
  <c r="R272" i="1" s="1"/>
  <c r="P265" i="1"/>
  <c r="P266" i="1" s="1"/>
  <c r="P258" i="1"/>
  <c r="Q258" i="1" s="1"/>
  <c r="R258" i="1" s="1"/>
  <c r="P259" i="1"/>
  <c r="Q259" i="1" s="1"/>
  <c r="R259" i="1" s="1"/>
  <c r="P260" i="1"/>
  <c r="Q260" i="1" s="1"/>
  <c r="R260" i="1" s="1"/>
  <c r="P261" i="1"/>
  <c r="Q261" i="1" s="1"/>
  <c r="R261" i="1" s="1"/>
  <c r="P262" i="1"/>
  <c r="Q262" i="1" s="1"/>
  <c r="R262" i="1" s="1"/>
  <c r="P257" i="1"/>
  <c r="Q257" i="1" s="1"/>
  <c r="R257" i="1" s="1"/>
  <c r="P254" i="1"/>
  <c r="P255" i="1" s="1"/>
  <c r="P234" i="1"/>
  <c r="Q234" i="1" s="1"/>
  <c r="R234" i="1" s="1"/>
  <c r="P227" i="1"/>
  <c r="Q227" i="1" s="1"/>
  <c r="R227" i="1" s="1"/>
  <c r="P226" i="1"/>
  <c r="Q226" i="1" s="1"/>
  <c r="R226" i="1" s="1"/>
  <c r="P206" i="1"/>
  <c r="Q206" i="1" s="1"/>
  <c r="R206" i="1" s="1"/>
  <c r="P207" i="1"/>
  <c r="Q207" i="1" s="1"/>
  <c r="R207" i="1" s="1"/>
  <c r="P208" i="1"/>
  <c r="Q208" i="1" s="1"/>
  <c r="R208" i="1" s="1"/>
  <c r="P209" i="1"/>
  <c r="Q209" i="1" s="1"/>
  <c r="R209" i="1" s="1"/>
  <c r="P210" i="1"/>
  <c r="Q210" i="1" s="1"/>
  <c r="R210" i="1" s="1"/>
  <c r="P205" i="1"/>
  <c r="Q205" i="1" s="1"/>
  <c r="R205" i="1" s="1"/>
  <c r="P199" i="1"/>
  <c r="Q199" i="1" s="1"/>
  <c r="R199" i="1" s="1"/>
  <c r="P200" i="1"/>
  <c r="Q200" i="1" s="1"/>
  <c r="R200" i="1" s="1"/>
  <c r="P201" i="1"/>
  <c r="Q201" i="1" s="1"/>
  <c r="R201" i="1" s="1"/>
  <c r="P195" i="1"/>
  <c r="Q195" i="1" s="1"/>
  <c r="R195" i="1" s="1"/>
  <c r="P194" i="1"/>
  <c r="Q194" i="1" s="1"/>
  <c r="R194" i="1" s="1"/>
  <c r="P190" i="1"/>
  <c r="Q190" i="1" s="1"/>
  <c r="R190" i="1" s="1"/>
  <c r="P191" i="1"/>
  <c r="Q191" i="1" s="1"/>
  <c r="R191" i="1" s="1"/>
  <c r="P189" i="1"/>
  <c r="Q189" i="1" s="1"/>
  <c r="R189" i="1" s="1"/>
  <c r="P169" i="1"/>
  <c r="Q169" i="1" s="1"/>
  <c r="R169" i="1" s="1"/>
  <c r="P170" i="1"/>
  <c r="Q170" i="1" s="1"/>
  <c r="R170" i="1" s="1"/>
  <c r="P171" i="1"/>
  <c r="Q171" i="1" s="1"/>
  <c r="R171" i="1" s="1"/>
  <c r="P172" i="1"/>
  <c r="Q172" i="1" s="1"/>
  <c r="R172" i="1" s="1"/>
  <c r="P173" i="1"/>
  <c r="Q173" i="1" s="1"/>
  <c r="R173" i="1" s="1"/>
  <c r="P174" i="1"/>
  <c r="Q174" i="1" s="1"/>
  <c r="R174" i="1" s="1"/>
  <c r="P175" i="1"/>
  <c r="Q175" i="1" s="1"/>
  <c r="R175" i="1" s="1"/>
  <c r="P176" i="1"/>
  <c r="Q176" i="1" s="1"/>
  <c r="R176" i="1" s="1"/>
  <c r="P177" i="1"/>
  <c r="Q177" i="1" s="1"/>
  <c r="R177" i="1" s="1"/>
  <c r="P178" i="1"/>
  <c r="Q178" i="1" s="1"/>
  <c r="R178" i="1" s="1"/>
  <c r="P179" i="1"/>
  <c r="Q179" i="1" s="1"/>
  <c r="R179" i="1" s="1"/>
  <c r="P180" i="1"/>
  <c r="Q180" i="1" s="1"/>
  <c r="R180" i="1" s="1"/>
  <c r="P181" i="1"/>
  <c r="Q181" i="1" s="1"/>
  <c r="R181" i="1" s="1"/>
  <c r="P182" i="1"/>
  <c r="Q182" i="1" s="1"/>
  <c r="R182" i="1" s="1"/>
  <c r="P168" i="1"/>
  <c r="Q168" i="1" s="1"/>
  <c r="R168" i="1" s="1"/>
  <c r="P151" i="1"/>
  <c r="Q151" i="1" s="1"/>
  <c r="R151" i="1" s="1"/>
  <c r="P152" i="1"/>
  <c r="Q152" i="1" s="1"/>
  <c r="R152" i="1" s="1"/>
  <c r="P153" i="1"/>
  <c r="Q153" i="1" s="1"/>
  <c r="R153" i="1" s="1"/>
  <c r="P154" i="1"/>
  <c r="Q154" i="1" s="1"/>
  <c r="R154" i="1" s="1"/>
  <c r="P155" i="1"/>
  <c r="Q155" i="1" s="1"/>
  <c r="R155" i="1" s="1"/>
  <c r="P158" i="1"/>
  <c r="Q158" i="1" s="1"/>
  <c r="R158" i="1" s="1"/>
  <c r="P159" i="1"/>
  <c r="Q159" i="1" s="1"/>
  <c r="R159" i="1" s="1"/>
  <c r="P160" i="1"/>
  <c r="Q160" i="1" s="1"/>
  <c r="R160" i="1" s="1"/>
  <c r="P161" i="1"/>
  <c r="Q161" i="1" s="1"/>
  <c r="R161" i="1" s="1"/>
  <c r="P162" i="1"/>
  <c r="Q162" i="1" s="1"/>
  <c r="R162" i="1" s="1"/>
  <c r="P163" i="1"/>
  <c r="Q163" i="1" s="1"/>
  <c r="R163" i="1" s="1"/>
  <c r="P164" i="1"/>
  <c r="Q164" i="1" s="1"/>
  <c r="R164" i="1" s="1"/>
  <c r="P165" i="1"/>
  <c r="Q165" i="1" s="1"/>
  <c r="R165" i="1" s="1"/>
  <c r="P150" i="1"/>
  <c r="Q150" i="1" s="1"/>
  <c r="R150" i="1" s="1"/>
  <c r="P142" i="1"/>
  <c r="Q142" i="1" s="1"/>
  <c r="R142" i="1" s="1"/>
  <c r="P133" i="1"/>
  <c r="Q133" i="1" s="1"/>
  <c r="R133" i="1" s="1"/>
  <c r="P134" i="1"/>
  <c r="Q134" i="1" s="1"/>
  <c r="P132" i="1"/>
  <c r="Q132" i="1" s="1"/>
  <c r="R132" i="1" s="1"/>
  <c r="P127" i="1"/>
  <c r="Q127" i="1" s="1"/>
  <c r="R127" i="1" s="1"/>
  <c r="P128" i="1"/>
  <c r="Q128" i="1" s="1"/>
  <c r="R128" i="1" s="1"/>
  <c r="P129" i="1"/>
  <c r="Q129" i="1" s="1"/>
  <c r="R129" i="1" s="1"/>
  <c r="P126" i="1"/>
  <c r="Q126" i="1" s="1"/>
  <c r="R126" i="1" s="1"/>
  <c r="P121" i="1"/>
  <c r="P122" i="1"/>
  <c r="Q122" i="1" s="1"/>
  <c r="R122" i="1" s="1"/>
  <c r="P123" i="1"/>
  <c r="Q123" i="1" s="1"/>
  <c r="R123" i="1" s="1"/>
  <c r="P120" i="1"/>
  <c r="Q120" i="1" s="1"/>
  <c r="P110" i="1"/>
  <c r="Q110" i="1" s="1"/>
  <c r="R110" i="1" s="1"/>
  <c r="P111" i="1"/>
  <c r="Q111" i="1" s="1"/>
  <c r="R111" i="1" s="1"/>
  <c r="P112" i="1"/>
  <c r="Q112" i="1" s="1"/>
  <c r="R112" i="1" s="1"/>
  <c r="P113" i="1"/>
  <c r="Q113" i="1" s="1"/>
  <c r="R113" i="1" s="1"/>
  <c r="P114" i="1"/>
  <c r="Q114" i="1" s="1"/>
  <c r="R114" i="1" s="1"/>
  <c r="P115" i="1"/>
  <c r="Q115" i="1" s="1"/>
  <c r="R115" i="1" s="1"/>
  <c r="P116" i="1"/>
  <c r="Q116" i="1" s="1"/>
  <c r="R116" i="1" s="1"/>
  <c r="P117" i="1"/>
  <c r="Q117" i="1" s="1"/>
  <c r="R117" i="1" s="1"/>
  <c r="P109" i="1"/>
  <c r="Q109" i="1" s="1"/>
  <c r="R109" i="1" s="1"/>
  <c r="P101" i="1"/>
  <c r="Q101" i="1" s="1"/>
  <c r="R101" i="1" s="1"/>
  <c r="P100" i="1"/>
  <c r="Q100" i="1" s="1"/>
  <c r="P55" i="1"/>
  <c r="Q55" i="1" s="1"/>
  <c r="R55" i="1" s="1"/>
  <c r="P56" i="1"/>
  <c r="Q56" i="1" s="1"/>
  <c r="R56" i="1" s="1"/>
  <c r="P57" i="1"/>
  <c r="Q57" i="1" s="1"/>
  <c r="R57" i="1" s="1"/>
  <c r="P58" i="1"/>
  <c r="Q58" i="1" s="1"/>
  <c r="R58" i="1" s="1"/>
  <c r="P59" i="1"/>
  <c r="Q59" i="1" s="1"/>
  <c r="R59" i="1" s="1"/>
  <c r="P60" i="1"/>
  <c r="Q60" i="1" s="1"/>
  <c r="R60" i="1" s="1"/>
  <c r="P61" i="1"/>
  <c r="Q61" i="1" s="1"/>
  <c r="R61" i="1" s="1"/>
  <c r="P62" i="1"/>
  <c r="Q62" i="1" s="1"/>
  <c r="R62" i="1" s="1"/>
  <c r="P63" i="1"/>
  <c r="Q63" i="1" s="1"/>
  <c r="R63" i="1" s="1"/>
  <c r="P64" i="1"/>
  <c r="Q64" i="1" s="1"/>
  <c r="R64" i="1" s="1"/>
  <c r="P65" i="1"/>
  <c r="Q65" i="1" s="1"/>
  <c r="R65" i="1" s="1"/>
  <c r="P66" i="1"/>
  <c r="Q66" i="1" s="1"/>
  <c r="R66" i="1" s="1"/>
  <c r="P67" i="1"/>
  <c r="Q67" i="1" s="1"/>
  <c r="R67" i="1" s="1"/>
  <c r="P68" i="1"/>
  <c r="Q68" i="1" s="1"/>
  <c r="R68" i="1" s="1"/>
  <c r="P69" i="1"/>
  <c r="Q69" i="1" s="1"/>
  <c r="R69" i="1" s="1"/>
  <c r="P70" i="1"/>
  <c r="Q70" i="1" s="1"/>
  <c r="R70" i="1" s="1"/>
  <c r="P71" i="1"/>
  <c r="Q71" i="1" s="1"/>
  <c r="R71" i="1" s="1"/>
  <c r="P72" i="1"/>
  <c r="Q72" i="1" s="1"/>
  <c r="R72" i="1" s="1"/>
  <c r="P73" i="1"/>
  <c r="Q73" i="1" s="1"/>
  <c r="R73" i="1" s="1"/>
  <c r="P74" i="1"/>
  <c r="Q74" i="1" s="1"/>
  <c r="R74" i="1" s="1"/>
  <c r="P75" i="1"/>
  <c r="Q75" i="1" s="1"/>
  <c r="R75" i="1" s="1"/>
  <c r="P76" i="1"/>
  <c r="Q76" i="1" s="1"/>
  <c r="R76" i="1" s="1"/>
  <c r="P78" i="1"/>
  <c r="Q78" i="1" s="1"/>
  <c r="R78" i="1" s="1"/>
  <c r="P79" i="1"/>
  <c r="Q79" i="1" s="1"/>
  <c r="R79" i="1" s="1"/>
  <c r="P80" i="1"/>
  <c r="Q80" i="1" s="1"/>
  <c r="R80" i="1" s="1"/>
  <c r="P81" i="1"/>
  <c r="Q81" i="1" s="1"/>
  <c r="R81" i="1" s="1"/>
  <c r="P82" i="1"/>
  <c r="P83" i="1"/>
  <c r="Q83" i="1" s="1"/>
  <c r="R83" i="1" s="1"/>
  <c r="P84" i="1"/>
  <c r="Q84" i="1" s="1"/>
  <c r="R84" i="1" s="1"/>
  <c r="P85" i="1"/>
  <c r="Q85" i="1" s="1"/>
  <c r="R85" i="1" s="1"/>
  <c r="P86" i="1"/>
  <c r="Q86" i="1" s="1"/>
  <c r="R86" i="1" s="1"/>
  <c r="P87" i="1"/>
  <c r="Q87" i="1" s="1"/>
  <c r="R87" i="1" s="1"/>
  <c r="P88" i="1"/>
  <c r="Q88" i="1" s="1"/>
  <c r="R88" i="1" s="1"/>
  <c r="P89" i="1"/>
  <c r="Q89" i="1" s="1"/>
  <c r="R89" i="1" s="1"/>
  <c r="P90" i="1"/>
  <c r="Q90" i="1" s="1"/>
  <c r="R90" i="1" s="1"/>
  <c r="P91" i="1"/>
  <c r="Q91" i="1" s="1"/>
  <c r="R91" i="1" s="1"/>
  <c r="P92" i="1"/>
  <c r="Q92" i="1" s="1"/>
  <c r="R92" i="1" s="1"/>
  <c r="P93" i="1"/>
  <c r="Q93" i="1" s="1"/>
  <c r="R93" i="1" s="1"/>
  <c r="P94" i="1"/>
  <c r="Q94" i="1" s="1"/>
  <c r="R94" i="1" s="1"/>
  <c r="P95" i="1"/>
  <c r="Q95" i="1" s="1"/>
  <c r="R95" i="1" s="1"/>
  <c r="P96" i="1"/>
  <c r="Q96" i="1" s="1"/>
  <c r="R96" i="1" s="1"/>
  <c r="P97" i="1"/>
  <c r="Q97" i="1" s="1"/>
  <c r="R97" i="1" s="1"/>
  <c r="P54" i="1"/>
  <c r="Q54" i="1" s="1"/>
  <c r="R54" i="1" s="1"/>
  <c r="P51" i="1"/>
  <c r="P52" i="1" s="1"/>
  <c r="P45" i="1"/>
  <c r="Q45" i="1" s="1"/>
  <c r="R45" i="1" s="1"/>
  <c r="P46" i="1"/>
  <c r="Q46" i="1" s="1"/>
  <c r="R46" i="1" s="1"/>
  <c r="P44" i="1"/>
  <c r="Q44" i="1" s="1"/>
  <c r="R44" i="1" s="1"/>
  <c r="P30" i="1"/>
  <c r="Q30" i="1" s="1"/>
  <c r="R30" i="1" s="1"/>
  <c r="P31" i="1"/>
  <c r="Q31" i="1" s="1"/>
  <c r="R31" i="1" s="1"/>
  <c r="P32" i="1"/>
  <c r="Q32" i="1" s="1"/>
  <c r="R32" i="1" s="1"/>
  <c r="P33" i="1"/>
  <c r="Q33" i="1" s="1"/>
  <c r="R33" i="1" s="1"/>
  <c r="P34" i="1"/>
  <c r="Q34" i="1" s="1"/>
  <c r="R34" i="1" s="1"/>
  <c r="P35" i="1"/>
  <c r="Q35" i="1" s="1"/>
  <c r="R35" i="1" s="1"/>
  <c r="P36" i="1"/>
  <c r="Q36" i="1" s="1"/>
  <c r="R36" i="1" s="1"/>
  <c r="P37" i="1"/>
  <c r="Q37" i="1" s="1"/>
  <c r="R37" i="1" s="1"/>
  <c r="P4" i="1"/>
  <c r="Q4" i="1" s="1"/>
  <c r="R4" i="1" s="1"/>
  <c r="H561" i="1"/>
  <c r="I561" i="1"/>
  <c r="J561" i="1"/>
  <c r="K561" i="1"/>
  <c r="L561" i="1"/>
  <c r="M561" i="1"/>
  <c r="N561" i="1"/>
  <c r="O561" i="1"/>
  <c r="S561" i="1"/>
  <c r="G561" i="1"/>
  <c r="H510" i="1"/>
  <c r="I510" i="1"/>
  <c r="J510" i="1"/>
  <c r="K510" i="1"/>
  <c r="L510" i="1"/>
  <c r="M510" i="1"/>
  <c r="N510" i="1"/>
  <c r="O510" i="1"/>
  <c r="P510" i="1"/>
  <c r="S510" i="1"/>
  <c r="H507" i="1"/>
  <c r="I507" i="1"/>
  <c r="J507" i="1"/>
  <c r="K507" i="1"/>
  <c r="L507" i="1"/>
  <c r="M507" i="1"/>
  <c r="N507" i="1"/>
  <c r="O507" i="1"/>
  <c r="S507" i="1"/>
  <c r="H499" i="1"/>
  <c r="I499" i="1"/>
  <c r="J499" i="1"/>
  <c r="K499" i="1"/>
  <c r="L499" i="1"/>
  <c r="M499" i="1"/>
  <c r="N499" i="1"/>
  <c r="O499" i="1"/>
  <c r="S499" i="1"/>
  <c r="H496" i="1"/>
  <c r="I496" i="1"/>
  <c r="J496" i="1"/>
  <c r="K496" i="1"/>
  <c r="L496" i="1"/>
  <c r="M496" i="1"/>
  <c r="N496" i="1"/>
  <c r="O496" i="1"/>
  <c r="S496" i="1"/>
  <c r="G510" i="1"/>
  <c r="G507" i="1"/>
  <c r="G499" i="1"/>
  <c r="G496" i="1"/>
  <c r="H266" i="1"/>
  <c r="I266" i="1"/>
  <c r="J266" i="1"/>
  <c r="K266" i="1"/>
  <c r="L266" i="1"/>
  <c r="M266" i="1"/>
  <c r="N266" i="1"/>
  <c r="O266" i="1"/>
  <c r="S266" i="1"/>
  <c r="H263" i="1"/>
  <c r="K263" i="1"/>
  <c r="L263" i="1"/>
  <c r="M263" i="1"/>
  <c r="N263" i="1"/>
  <c r="O263" i="1"/>
  <c r="S263" i="1"/>
  <c r="H255" i="1"/>
  <c r="I255" i="1"/>
  <c r="J255" i="1"/>
  <c r="K255" i="1"/>
  <c r="L255" i="1"/>
  <c r="M255" i="1"/>
  <c r="N255" i="1"/>
  <c r="O255" i="1"/>
  <c r="S255" i="1"/>
  <c r="H252" i="1"/>
  <c r="I252" i="1"/>
  <c r="J252" i="1"/>
  <c r="K252" i="1"/>
  <c r="L252" i="1"/>
  <c r="M252" i="1"/>
  <c r="N252" i="1"/>
  <c r="O252" i="1"/>
  <c r="S252" i="1"/>
  <c r="G266" i="1"/>
  <c r="G263" i="1"/>
  <c r="G255" i="1"/>
  <c r="G252" i="1"/>
  <c r="H102" i="1"/>
  <c r="I102" i="1"/>
  <c r="J102" i="1"/>
  <c r="K102" i="1"/>
  <c r="L102" i="1"/>
  <c r="M102" i="1"/>
  <c r="N102" i="1"/>
  <c r="O102" i="1"/>
  <c r="S102" i="1"/>
  <c r="H98" i="1"/>
  <c r="I98" i="1"/>
  <c r="J98" i="1"/>
  <c r="K98" i="1"/>
  <c r="L98" i="1"/>
  <c r="M98" i="1"/>
  <c r="O98" i="1"/>
  <c r="S98" i="1"/>
  <c r="H52" i="1"/>
  <c r="I52" i="1"/>
  <c r="J52" i="1"/>
  <c r="K52" i="1"/>
  <c r="L52" i="1"/>
  <c r="M52" i="1"/>
  <c r="N52" i="1"/>
  <c r="O52" i="1"/>
  <c r="S52" i="1"/>
  <c r="H49" i="1"/>
  <c r="I49" i="1"/>
  <c r="C9" i="5" s="1"/>
  <c r="J49" i="1"/>
  <c r="D9" i="5" s="1"/>
  <c r="K49" i="1"/>
  <c r="E9" i="5" s="1"/>
  <c r="L49" i="1"/>
  <c r="F9" i="5" s="1"/>
  <c r="M49" i="1"/>
  <c r="G9" i="5" s="1"/>
  <c r="N49" i="1"/>
  <c r="H9" i="5" s="1"/>
  <c r="O49" i="1"/>
  <c r="S49" i="1"/>
  <c r="G102" i="1"/>
  <c r="G98" i="1"/>
  <c r="G52" i="1"/>
  <c r="G49" i="1"/>
  <c r="G118" i="1"/>
  <c r="H118" i="1"/>
  <c r="I118" i="1"/>
  <c r="J118" i="1"/>
  <c r="K118" i="1"/>
  <c r="L118" i="1"/>
  <c r="M118" i="1"/>
  <c r="N118" i="1"/>
  <c r="O118" i="1"/>
  <c r="S118" i="1"/>
  <c r="G124" i="1"/>
  <c r="H124" i="1"/>
  <c r="I124" i="1"/>
  <c r="J124" i="1"/>
  <c r="K124" i="1"/>
  <c r="L124" i="1"/>
  <c r="M124" i="1"/>
  <c r="N124" i="1"/>
  <c r="O124" i="1"/>
  <c r="S124" i="1"/>
  <c r="G130" i="1"/>
  <c r="H130" i="1"/>
  <c r="I130" i="1"/>
  <c r="J130" i="1"/>
  <c r="K130" i="1"/>
  <c r="L130" i="1"/>
  <c r="M130" i="1"/>
  <c r="N130" i="1"/>
  <c r="O130" i="1"/>
  <c r="S130" i="1"/>
  <c r="G136" i="1"/>
  <c r="H136" i="1"/>
  <c r="I136" i="1"/>
  <c r="J136" i="1"/>
  <c r="K136" i="1"/>
  <c r="L136" i="1"/>
  <c r="M136" i="1"/>
  <c r="N136" i="1"/>
  <c r="O136" i="1"/>
  <c r="S136" i="1"/>
  <c r="G144" i="1"/>
  <c r="H144" i="1"/>
  <c r="I144" i="1"/>
  <c r="J144" i="1"/>
  <c r="K144" i="1"/>
  <c r="L144" i="1"/>
  <c r="M144" i="1"/>
  <c r="N144" i="1"/>
  <c r="O144" i="1"/>
  <c r="S144" i="1"/>
  <c r="G148" i="1"/>
  <c r="H148" i="1"/>
  <c r="I148" i="1"/>
  <c r="J148" i="1"/>
  <c r="K148" i="1"/>
  <c r="L148" i="1"/>
  <c r="M148" i="1"/>
  <c r="N148" i="1"/>
  <c r="O148" i="1"/>
  <c r="S148" i="1"/>
  <c r="G166" i="1"/>
  <c r="H166" i="1"/>
  <c r="I166" i="1"/>
  <c r="J166" i="1"/>
  <c r="K166" i="1"/>
  <c r="L166" i="1"/>
  <c r="M166" i="1"/>
  <c r="N166" i="1"/>
  <c r="O166" i="1"/>
  <c r="S166" i="1"/>
  <c r="C27" i="10" l="1"/>
  <c r="G98" i="12"/>
  <c r="C52" i="11"/>
  <c r="C52" i="9"/>
  <c r="C78" i="8"/>
  <c r="C52" i="8"/>
  <c r="G60" i="12"/>
  <c r="G78" i="12" s="1"/>
  <c r="C78" i="9"/>
  <c r="C52" i="10"/>
  <c r="G36" i="9"/>
  <c r="G36" i="8"/>
  <c r="G7" i="8"/>
  <c r="C27" i="12"/>
  <c r="G11" i="10"/>
  <c r="C27" i="9"/>
  <c r="C27" i="7"/>
  <c r="G13" i="8"/>
  <c r="E78" i="10"/>
  <c r="E27" i="8"/>
  <c r="E78" i="11"/>
  <c r="G74" i="9"/>
  <c r="E78" i="12"/>
  <c r="G52" i="12"/>
  <c r="G10" i="12"/>
  <c r="G27" i="12" s="1"/>
  <c r="E52" i="12"/>
  <c r="E27" i="12"/>
  <c r="G82" i="12"/>
  <c r="G103" i="11"/>
  <c r="G27" i="11"/>
  <c r="G78" i="11"/>
  <c r="C78" i="11"/>
  <c r="G32" i="11"/>
  <c r="G52" i="11" s="1"/>
  <c r="C27" i="11"/>
  <c r="G27" i="10"/>
  <c r="G103" i="10"/>
  <c r="G52" i="10"/>
  <c r="G59" i="10"/>
  <c r="G78" i="10" s="1"/>
  <c r="E27" i="10"/>
  <c r="G103" i="9"/>
  <c r="G7" i="9"/>
  <c r="G27" i="9" s="1"/>
  <c r="G32" i="9"/>
  <c r="G59" i="9"/>
  <c r="G78" i="9" s="1"/>
  <c r="G32" i="8"/>
  <c r="G59" i="8"/>
  <c r="G78" i="8" s="1"/>
  <c r="C27" i="8"/>
  <c r="G82" i="8"/>
  <c r="G49" i="7"/>
  <c r="G52" i="7" s="1"/>
  <c r="G23" i="7"/>
  <c r="G15" i="7"/>
  <c r="G22" i="7"/>
  <c r="G14" i="7"/>
  <c r="G12" i="7"/>
  <c r="G19" i="7"/>
  <c r="C78" i="7"/>
  <c r="C52" i="7"/>
  <c r="G59" i="7"/>
  <c r="G78" i="7" s="1"/>
  <c r="E27" i="7"/>
  <c r="F117" i="5"/>
  <c r="G117" i="5"/>
  <c r="I105" i="5"/>
  <c r="I99" i="5"/>
  <c r="I84" i="5"/>
  <c r="I107" i="5"/>
  <c r="G88" i="5"/>
  <c r="I68" i="5"/>
  <c r="I70" i="5"/>
  <c r="I78" i="5"/>
  <c r="E88" i="5"/>
  <c r="I76" i="5"/>
  <c r="C88" i="5"/>
  <c r="E58" i="5"/>
  <c r="G58" i="5"/>
  <c r="I48" i="5"/>
  <c r="D58" i="5"/>
  <c r="I45" i="5"/>
  <c r="C58" i="5"/>
  <c r="I40" i="5"/>
  <c r="I52" i="5"/>
  <c r="I19" i="5"/>
  <c r="J738" i="1"/>
  <c r="C24" i="3" s="1"/>
  <c r="P713" i="1"/>
  <c r="I11" i="5"/>
  <c r="R738" i="1"/>
  <c r="P717" i="1"/>
  <c r="I26" i="5"/>
  <c r="O738" i="1"/>
  <c r="I27" i="5"/>
  <c r="I7" i="5"/>
  <c r="I17" i="5"/>
  <c r="N738" i="1"/>
  <c r="G24" i="3" s="1"/>
  <c r="I24" i="5"/>
  <c r="M738" i="1"/>
  <c r="F24" i="3" s="1"/>
  <c r="I9" i="5"/>
  <c r="L738" i="1"/>
  <c r="E24" i="3" s="1"/>
  <c r="K738" i="1"/>
  <c r="D24" i="3" s="1"/>
  <c r="I18" i="5"/>
  <c r="H738" i="1"/>
  <c r="Q712" i="1"/>
  <c r="Q713" i="1" s="1"/>
  <c r="P144" i="1"/>
  <c r="P737" i="1"/>
  <c r="I10" i="5"/>
  <c r="I23" i="5"/>
  <c r="Q737" i="1"/>
  <c r="P312" i="1"/>
  <c r="Q312" i="1" s="1"/>
  <c r="R312" i="1" s="1"/>
  <c r="I738" i="1"/>
  <c r="B24" i="3" s="1"/>
  <c r="Q717" i="1"/>
  <c r="I21" i="5"/>
  <c r="I13" i="5"/>
  <c r="I20" i="5"/>
  <c r="H58" i="5"/>
  <c r="I67" i="5"/>
  <c r="S738" i="1"/>
  <c r="G738" i="1"/>
  <c r="P729" i="1"/>
  <c r="Q722" i="1"/>
  <c r="Q729" i="1" s="1"/>
  <c r="R166" i="1"/>
  <c r="Q510" i="1"/>
  <c r="R509" i="1"/>
  <c r="R510" i="1" s="1"/>
  <c r="R263" i="1"/>
  <c r="R507" i="1"/>
  <c r="R561" i="1"/>
  <c r="R49" i="1"/>
  <c r="P124" i="1"/>
  <c r="Q254" i="1"/>
  <c r="P252" i="1"/>
  <c r="R496" i="1"/>
  <c r="Q28" i="1"/>
  <c r="R120" i="1"/>
  <c r="Q25" i="1"/>
  <c r="R130" i="1"/>
  <c r="Q507" i="1"/>
  <c r="Q102" i="1"/>
  <c r="R100" i="1"/>
  <c r="R102" i="1" s="1"/>
  <c r="R118" i="1"/>
  <c r="R148" i="1"/>
  <c r="Q148" i="1"/>
  <c r="R98" i="1"/>
  <c r="Q496" i="1"/>
  <c r="Q136" i="1"/>
  <c r="P507" i="1"/>
  <c r="Q265" i="1"/>
  <c r="Q166" i="1"/>
  <c r="Q121" i="1"/>
  <c r="R121" i="1" s="1"/>
  <c r="R134" i="1"/>
  <c r="R136" i="1" s="1"/>
  <c r="P263" i="1"/>
  <c r="Q51" i="1"/>
  <c r="Q561" i="1"/>
  <c r="Q263" i="1"/>
  <c r="Q130" i="1"/>
  <c r="Q118" i="1"/>
  <c r="Q49" i="1"/>
  <c r="P496" i="1"/>
  <c r="P130" i="1"/>
  <c r="P148" i="1"/>
  <c r="P561" i="1"/>
  <c r="P38" i="1"/>
  <c r="P166" i="1"/>
  <c r="P49" i="1"/>
  <c r="P118" i="1"/>
  <c r="P136" i="1"/>
  <c r="P102" i="1"/>
  <c r="P98" i="1"/>
  <c r="Q98" i="1" s="1"/>
  <c r="I511" i="1"/>
  <c r="B13" i="3" s="1"/>
  <c r="N511" i="1"/>
  <c r="G13" i="3" s="1"/>
  <c r="G267" i="1"/>
  <c r="M511" i="1"/>
  <c r="F13" i="3" s="1"/>
  <c r="L511" i="1"/>
  <c r="E13" i="3" s="1"/>
  <c r="O511" i="1"/>
  <c r="S511" i="1"/>
  <c r="K511" i="1"/>
  <c r="D13" i="3" s="1"/>
  <c r="J511" i="1"/>
  <c r="C13" i="3" s="1"/>
  <c r="H511" i="1"/>
  <c r="G511" i="1"/>
  <c r="G103" i="1"/>
  <c r="S103" i="1"/>
  <c r="K103" i="1"/>
  <c r="D8" i="3" s="1"/>
  <c r="O103" i="1"/>
  <c r="J103" i="1"/>
  <c r="C8" i="3" s="1"/>
  <c r="N103" i="1"/>
  <c r="I103" i="1"/>
  <c r="B8" i="3" s="1"/>
  <c r="M103" i="1"/>
  <c r="F8" i="3" s="1"/>
  <c r="H103" i="1"/>
  <c r="L103" i="1"/>
  <c r="E8" i="3" s="1"/>
  <c r="S137" i="1"/>
  <c r="O137" i="1"/>
  <c r="I137" i="1"/>
  <c r="B25" i="3" s="1"/>
  <c r="N137" i="1"/>
  <c r="G25" i="3" s="1"/>
  <c r="K137" i="1"/>
  <c r="D25" i="3" s="1"/>
  <c r="G137" i="1"/>
  <c r="J137" i="1"/>
  <c r="C25" i="3" s="1"/>
  <c r="L137" i="1"/>
  <c r="E25" i="3" s="1"/>
  <c r="H137" i="1"/>
  <c r="M137" i="1"/>
  <c r="F25" i="3" s="1"/>
  <c r="H702" i="1"/>
  <c r="I702" i="1"/>
  <c r="J702" i="1"/>
  <c r="K702" i="1"/>
  <c r="L702" i="1"/>
  <c r="M702" i="1"/>
  <c r="N702" i="1"/>
  <c r="O702" i="1"/>
  <c r="P702" i="1"/>
  <c r="Q702" i="1"/>
  <c r="R702" i="1"/>
  <c r="S702" i="1"/>
  <c r="H696" i="1"/>
  <c r="I696" i="1"/>
  <c r="J696" i="1"/>
  <c r="K696" i="1"/>
  <c r="L696" i="1"/>
  <c r="M696" i="1"/>
  <c r="N696" i="1"/>
  <c r="O696" i="1"/>
  <c r="P696" i="1"/>
  <c r="Q696" i="1"/>
  <c r="R696" i="1"/>
  <c r="S696" i="1"/>
  <c r="H693" i="1"/>
  <c r="I693" i="1"/>
  <c r="J693" i="1"/>
  <c r="K693" i="1"/>
  <c r="L693" i="1"/>
  <c r="M693" i="1"/>
  <c r="N693" i="1"/>
  <c r="O693" i="1"/>
  <c r="P693" i="1"/>
  <c r="Q693" i="1"/>
  <c r="R693" i="1"/>
  <c r="S693" i="1"/>
  <c r="H690" i="1"/>
  <c r="I690" i="1"/>
  <c r="J690" i="1"/>
  <c r="K690" i="1"/>
  <c r="L690" i="1"/>
  <c r="M690" i="1"/>
  <c r="N690" i="1"/>
  <c r="O690" i="1"/>
  <c r="P690" i="1"/>
  <c r="Q690" i="1"/>
  <c r="R690" i="1"/>
  <c r="S690" i="1"/>
  <c r="G702" i="1"/>
  <c r="G696" i="1"/>
  <c r="G693" i="1"/>
  <c r="G690" i="1"/>
  <c r="H682" i="1"/>
  <c r="I682" i="1"/>
  <c r="J682" i="1"/>
  <c r="K682" i="1"/>
  <c r="L682" i="1"/>
  <c r="M682" i="1"/>
  <c r="N682" i="1"/>
  <c r="O682" i="1"/>
  <c r="H679" i="1"/>
  <c r="I679" i="1"/>
  <c r="J679" i="1"/>
  <c r="K679" i="1"/>
  <c r="L679" i="1"/>
  <c r="M679" i="1"/>
  <c r="N679" i="1"/>
  <c r="O679" i="1"/>
  <c r="P679" i="1"/>
  <c r="Q679" i="1"/>
  <c r="R679" i="1"/>
  <c r="S679" i="1"/>
  <c r="H675" i="1"/>
  <c r="I675" i="1"/>
  <c r="J675" i="1"/>
  <c r="K675" i="1"/>
  <c r="L675" i="1"/>
  <c r="M675" i="1"/>
  <c r="N675" i="1"/>
  <c r="O675" i="1"/>
  <c r="P675" i="1"/>
  <c r="Q675" i="1"/>
  <c r="R675" i="1"/>
  <c r="S675" i="1"/>
  <c r="H671" i="1"/>
  <c r="I671" i="1"/>
  <c r="J671" i="1"/>
  <c r="K671" i="1"/>
  <c r="L671" i="1"/>
  <c r="M671" i="1"/>
  <c r="N671" i="1"/>
  <c r="O671" i="1"/>
  <c r="P671" i="1"/>
  <c r="Q671" i="1"/>
  <c r="R671" i="1"/>
  <c r="S671" i="1"/>
  <c r="G682" i="1"/>
  <c r="G679" i="1"/>
  <c r="G675" i="1"/>
  <c r="G671" i="1"/>
  <c r="H664" i="1"/>
  <c r="I664" i="1"/>
  <c r="J664" i="1"/>
  <c r="K664" i="1"/>
  <c r="L664" i="1"/>
  <c r="M664" i="1"/>
  <c r="N664" i="1"/>
  <c r="O664" i="1"/>
  <c r="P664" i="1"/>
  <c r="Q664" i="1"/>
  <c r="R664" i="1"/>
  <c r="S664" i="1"/>
  <c r="H661" i="1"/>
  <c r="I661" i="1"/>
  <c r="J661" i="1"/>
  <c r="K661" i="1"/>
  <c r="L661" i="1"/>
  <c r="M661" i="1"/>
  <c r="N661" i="1"/>
  <c r="O661" i="1"/>
  <c r="P661" i="1"/>
  <c r="Q661" i="1"/>
  <c r="R661" i="1"/>
  <c r="S661" i="1"/>
  <c r="H652" i="1"/>
  <c r="I652" i="1"/>
  <c r="J652" i="1"/>
  <c r="K652" i="1"/>
  <c r="L652" i="1"/>
  <c r="M652" i="1"/>
  <c r="N652" i="1"/>
  <c r="O652" i="1"/>
  <c r="P652" i="1"/>
  <c r="Q652" i="1"/>
  <c r="R652" i="1"/>
  <c r="S652" i="1"/>
  <c r="H649" i="1"/>
  <c r="I649" i="1"/>
  <c r="J649" i="1"/>
  <c r="K649" i="1"/>
  <c r="L649" i="1"/>
  <c r="M649" i="1"/>
  <c r="N649" i="1"/>
  <c r="O649" i="1"/>
  <c r="P649" i="1"/>
  <c r="Q649" i="1"/>
  <c r="R649" i="1"/>
  <c r="S649" i="1"/>
  <c r="G664" i="1"/>
  <c r="G661" i="1"/>
  <c r="G652" i="1"/>
  <c r="G649" i="1"/>
  <c r="H640" i="1"/>
  <c r="I640" i="1"/>
  <c r="J640" i="1"/>
  <c r="K640" i="1"/>
  <c r="L640" i="1"/>
  <c r="M640" i="1"/>
  <c r="N640" i="1"/>
  <c r="O640" i="1"/>
  <c r="P640" i="1"/>
  <c r="Q640" i="1"/>
  <c r="R640" i="1"/>
  <c r="S640" i="1"/>
  <c r="H633" i="1"/>
  <c r="I633" i="1"/>
  <c r="J633" i="1"/>
  <c r="K633" i="1"/>
  <c r="L633" i="1"/>
  <c r="M633" i="1"/>
  <c r="N633" i="1"/>
  <c r="O633" i="1"/>
  <c r="P633" i="1"/>
  <c r="Q633" i="1"/>
  <c r="R633" i="1"/>
  <c r="S633" i="1"/>
  <c r="H626" i="1"/>
  <c r="I626" i="1"/>
  <c r="J626" i="1"/>
  <c r="K626" i="1"/>
  <c r="L626" i="1"/>
  <c r="M626" i="1"/>
  <c r="N626" i="1"/>
  <c r="O626" i="1"/>
  <c r="P626" i="1"/>
  <c r="Q626" i="1"/>
  <c r="R626" i="1"/>
  <c r="S626" i="1"/>
  <c r="H623" i="1"/>
  <c r="I623" i="1"/>
  <c r="J623" i="1"/>
  <c r="K623" i="1"/>
  <c r="L623" i="1"/>
  <c r="M623" i="1"/>
  <c r="N623" i="1"/>
  <c r="O623" i="1"/>
  <c r="P623" i="1"/>
  <c r="Q623" i="1"/>
  <c r="R623" i="1"/>
  <c r="S623" i="1"/>
  <c r="G640" i="1"/>
  <c r="G633" i="1"/>
  <c r="G626" i="1"/>
  <c r="G623" i="1"/>
  <c r="H613" i="1"/>
  <c r="I613" i="1"/>
  <c r="J613" i="1"/>
  <c r="K613" i="1"/>
  <c r="L613" i="1"/>
  <c r="M613" i="1"/>
  <c r="N613" i="1"/>
  <c r="O613" i="1"/>
  <c r="P613" i="1"/>
  <c r="Q613" i="1"/>
  <c r="R613" i="1"/>
  <c r="S613" i="1"/>
  <c r="H610" i="1"/>
  <c r="I610" i="1"/>
  <c r="J610" i="1"/>
  <c r="K610" i="1"/>
  <c r="L610" i="1"/>
  <c r="M610" i="1"/>
  <c r="N610" i="1"/>
  <c r="O610" i="1"/>
  <c r="P610" i="1"/>
  <c r="Q610" i="1"/>
  <c r="R610" i="1"/>
  <c r="S610" i="1"/>
  <c r="H605" i="1"/>
  <c r="I605" i="1"/>
  <c r="J605" i="1"/>
  <c r="K605" i="1"/>
  <c r="L605" i="1"/>
  <c r="M605" i="1"/>
  <c r="N605" i="1"/>
  <c r="O605" i="1"/>
  <c r="P605" i="1"/>
  <c r="Q605" i="1"/>
  <c r="R605" i="1"/>
  <c r="S605" i="1"/>
  <c r="H601" i="1"/>
  <c r="I601" i="1"/>
  <c r="J601" i="1"/>
  <c r="K601" i="1"/>
  <c r="L601" i="1"/>
  <c r="M601" i="1"/>
  <c r="N601" i="1"/>
  <c r="O601" i="1"/>
  <c r="P601" i="1"/>
  <c r="Q601" i="1"/>
  <c r="R601" i="1"/>
  <c r="S601" i="1"/>
  <c r="G613" i="1"/>
  <c r="G610" i="1"/>
  <c r="G605" i="1"/>
  <c r="G601" i="1"/>
  <c r="H592" i="1"/>
  <c r="I592" i="1"/>
  <c r="J592" i="1"/>
  <c r="K592" i="1"/>
  <c r="L592" i="1"/>
  <c r="M592" i="1"/>
  <c r="N592" i="1"/>
  <c r="O592" i="1"/>
  <c r="P592" i="1"/>
  <c r="Q592" i="1"/>
  <c r="R592" i="1"/>
  <c r="S592" i="1"/>
  <c r="H589" i="1"/>
  <c r="I589" i="1"/>
  <c r="J589" i="1"/>
  <c r="K589" i="1"/>
  <c r="L589" i="1"/>
  <c r="M589" i="1"/>
  <c r="N589" i="1"/>
  <c r="O589" i="1"/>
  <c r="P589" i="1"/>
  <c r="Q589" i="1"/>
  <c r="R589" i="1"/>
  <c r="S589" i="1"/>
  <c r="H576" i="1"/>
  <c r="I576" i="1"/>
  <c r="J576" i="1"/>
  <c r="K576" i="1"/>
  <c r="L576" i="1"/>
  <c r="M576" i="1"/>
  <c r="N576" i="1"/>
  <c r="O576" i="1"/>
  <c r="P576" i="1"/>
  <c r="Q576" i="1"/>
  <c r="R576" i="1"/>
  <c r="S576" i="1"/>
  <c r="H573" i="1"/>
  <c r="I573" i="1"/>
  <c r="J573" i="1"/>
  <c r="K573" i="1"/>
  <c r="L573" i="1"/>
  <c r="M573" i="1"/>
  <c r="N573" i="1"/>
  <c r="O573" i="1"/>
  <c r="P573" i="1"/>
  <c r="Q573" i="1"/>
  <c r="R573" i="1"/>
  <c r="S573" i="1"/>
  <c r="G592" i="1"/>
  <c r="G589" i="1"/>
  <c r="G576" i="1"/>
  <c r="G573" i="1"/>
  <c r="H566" i="1"/>
  <c r="I566" i="1"/>
  <c r="J566" i="1"/>
  <c r="K566" i="1"/>
  <c r="L566" i="1"/>
  <c r="M566" i="1"/>
  <c r="N566" i="1"/>
  <c r="O566" i="1"/>
  <c r="P566" i="1"/>
  <c r="Q566" i="1"/>
  <c r="R566" i="1"/>
  <c r="S566" i="1"/>
  <c r="H557" i="1"/>
  <c r="I557" i="1"/>
  <c r="J557" i="1"/>
  <c r="K557" i="1"/>
  <c r="L557" i="1"/>
  <c r="M557" i="1"/>
  <c r="N557" i="1"/>
  <c r="O557" i="1"/>
  <c r="P557" i="1"/>
  <c r="Q557" i="1"/>
  <c r="R557" i="1"/>
  <c r="S557" i="1"/>
  <c r="H553" i="1"/>
  <c r="I553" i="1"/>
  <c r="J553" i="1"/>
  <c r="K553" i="1"/>
  <c r="L553" i="1"/>
  <c r="M553" i="1"/>
  <c r="N553" i="1"/>
  <c r="O553" i="1"/>
  <c r="P553" i="1"/>
  <c r="Q553" i="1"/>
  <c r="R553" i="1"/>
  <c r="S553" i="1"/>
  <c r="G566" i="1"/>
  <c r="G557" i="1"/>
  <c r="G553" i="1"/>
  <c r="H527" i="1"/>
  <c r="I527" i="1"/>
  <c r="J527" i="1"/>
  <c r="K527" i="1"/>
  <c r="L527" i="1"/>
  <c r="M527" i="1"/>
  <c r="N527" i="1"/>
  <c r="O527" i="1"/>
  <c r="P527" i="1"/>
  <c r="Q527" i="1"/>
  <c r="R527" i="1"/>
  <c r="S527" i="1"/>
  <c r="H524" i="1"/>
  <c r="I524" i="1"/>
  <c r="J524" i="1"/>
  <c r="K524" i="1"/>
  <c r="L524" i="1"/>
  <c r="M524" i="1"/>
  <c r="N524" i="1"/>
  <c r="O524" i="1"/>
  <c r="P524" i="1"/>
  <c r="Q524" i="1"/>
  <c r="R524" i="1"/>
  <c r="S524" i="1"/>
  <c r="H521" i="1"/>
  <c r="I521" i="1"/>
  <c r="J521" i="1"/>
  <c r="K521" i="1"/>
  <c r="L521" i="1"/>
  <c r="M521" i="1"/>
  <c r="N521" i="1"/>
  <c r="O521" i="1"/>
  <c r="P521" i="1"/>
  <c r="Q521" i="1"/>
  <c r="R521" i="1"/>
  <c r="S521" i="1"/>
  <c r="H518" i="1"/>
  <c r="I518" i="1"/>
  <c r="J518" i="1"/>
  <c r="K518" i="1"/>
  <c r="L518" i="1"/>
  <c r="M518" i="1"/>
  <c r="N518" i="1"/>
  <c r="O518" i="1"/>
  <c r="P518" i="1"/>
  <c r="Q518" i="1"/>
  <c r="R518" i="1"/>
  <c r="S518" i="1"/>
  <c r="G527" i="1"/>
  <c r="G524" i="1"/>
  <c r="G521" i="1"/>
  <c r="G518" i="1"/>
  <c r="H476" i="1"/>
  <c r="I476" i="1"/>
  <c r="J476" i="1"/>
  <c r="K476" i="1"/>
  <c r="L476" i="1"/>
  <c r="M476" i="1"/>
  <c r="N476" i="1"/>
  <c r="O476" i="1"/>
  <c r="P476" i="1"/>
  <c r="Q476" i="1"/>
  <c r="R476" i="1"/>
  <c r="S476" i="1"/>
  <c r="H405" i="1"/>
  <c r="I405" i="1"/>
  <c r="J405" i="1"/>
  <c r="K405" i="1"/>
  <c r="L405" i="1"/>
  <c r="M405" i="1"/>
  <c r="N405" i="1"/>
  <c r="O405" i="1"/>
  <c r="P405" i="1"/>
  <c r="Q405" i="1"/>
  <c r="R405" i="1"/>
  <c r="S405" i="1"/>
  <c r="H361" i="1"/>
  <c r="I361" i="1"/>
  <c r="J361" i="1"/>
  <c r="K361" i="1"/>
  <c r="L361" i="1"/>
  <c r="M361" i="1"/>
  <c r="N361" i="1"/>
  <c r="O361" i="1"/>
  <c r="P361" i="1"/>
  <c r="Q361" i="1"/>
  <c r="R361" i="1"/>
  <c r="S361" i="1"/>
  <c r="H343" i="1"/>
  <c r="I343" i="1"/>
  <c r="J343" i="1"/>
  <c r="K343" i="1"/>
  <c r="L343" i="1"/>
  <c r="M343" i="1"/>
  <c r="N343" i="1"/>
  <c r="O343" i="1"/>
  <c r="P343" i="1"/>
  <c r="Q343" i="1"/>
  <c r="R343" i="1"/>
  <c r="S343" i="1"/>
  <c r="G476" i="1"/>
  <c r="G405" i="1"/>
  <c r="G361" i="1"/>
  <c r="G343" i="1"/>
  <c r="H280" i="1"/>
  <c r="I280" i="1"/>
  <c r="J280" i="1"/>
  <c r="K280" i="1"/>
  <c r="L280" i="1"/>
  <c r="M280" i="1"/>
  <c r="N280" i="1"/>
  <c r="O280" i="1"/>
  <c r="P280" i="1"/>
  <c r="Q280" i="1"/>
  <c r="R280" i="1"/>
  <c r="S280" i="1"/>
  <c r="H309" i="1"/>
  <c r="I309" i="1"/>
  <c r="J309" i="1"/>
  <c r="K309" i="1"/>
  <c r="L309" i="1"/>
  <c r="M309" i="1"/>
  <c r="N309" i="1"/>
  <c r="O309" i="1"/>
  <c r="P309" i="1"/>
  <c r="Q309" i="1"/>
  <c r="R309" i="1"/>
  <c r="S309" i="1"/>
  <c r="H277" i="1"/>
  <c r="I277" i="1"/>
  <c r="J277" i="1"/>
  <c r="K277" i="1"/>
  <c r="L277" i="1"/>
  <c r="M277" i="1"/>
  <c r="N277" i="1"/>
  <c r="O277" i="1"/>
  <c r="P277" i="1"/>
  <c r="Q277" i="1"/>
  <c r="R277" i="1"/>
  <c r="S277" i="1"/>
  <c r="G309" i="1"/>
  <c r="G280" i="1"/>
  <c r="G277" i="1"/>
  <c r="H244" i="1"/>
  <c r="I244" i="1"/>
  <c r="J244" i="1"/>
  <c r="K244" i="1"/>
  <c r="L244" i="1"/>
  <c r="M244" i="1"/>
  <c r="N244" i="1"/>
  <c r="O244" i="1"/>
  <c r="P244" i="1"/>
  <c r="Q244" i="1"/>
  <c r="R244" i="1"/>
  <c r="S244" i="1"/>
  <c r="H241" i="1"/>
  <c r="I241" i="1"/>
  <c r="J241" i="1"/>
  <c r="K241" i="1"/>
  <c r="L241" i="1"/>
  <c r="M241" i="1"/>
  <c r="N241" i="1"/>
  <c r="O241" i="1"/>
  <c r="P241" i="1"/>
  <c r="Q241" i="1"/>
  <c r="R241" i="1"/>
  <c r="S241" i="1"/>
  <c r="H238" i="1"/>
  <c r="I238" i="1"/>
  <c r="J238" i="1"/>
  <c r="K238" i="1"/>
  <c r="L238" i="1"/>
  <c r="M238" i="1"/>
  <c r="N238" i="1"/>
  <c r="O238" i="1"/>
  <c r="P238" i="1"/>
  <c r="Q238" i="1"/>
  <c r="R238" i="1"/>
  <c r="S238" i="1"/>
  <c r="H235" i="1"/>
  <c r="I235" i="1"/>
  <c r="J235" i="1"/>
  <c r="K235" i="1"/>
  <c r="L235" i="1"/>
  <c r="M235" i="1"/>
  <c r="N235" i="1"/>
  <c r="O235" i="1"/>
  <c r="P235" i="1"/>
  <c r="Q235" i="1"/>
  <c r="R235" i="1"/>
  <c r="S235" i="1"/>
  <c r="G244" i="1"/>
  <c r="G241" i="1"/>
  <c r="G238" i="1"/>
  <c r="G235" i="1"/>
  <c r="H228" i="1"/>
  <c r="I228" i="1"/>
  <c r="J228" i="1"/>
  <c r="K228" i="1"/>
  <c r="L228" i="1"/>
  <c r="M228" i="1"/>
  <c r="N228" i="1"/>
  <c r="O228" i="1"/>
  <c r="P228" i="1"/>
  <c r="Q228" i="1"/>
  <c r="R228" i="1"/>
  <c r="S228" i="1"/>
  <c r="H224" i="1"/>
  <c r="I224" i="1"/>
  <c r="J224" i="1"/>
  <c r="K224" i="1"/>
  <c r="L224" i="1"/>
  <c r="M224" i="1"/>
  <c r="N224" i="1"/>
  <c r="O224" i="1"/>
  <c r="P224" i="1"/>
  <c r="Q224" i="1"/>
  <c r="R224" i="1"/>
  <c r="S224" i="1"/>
  <c r="H221" i="1"/>
  <c r="I221" i="1"/>
  <c r="J221" i="1"/>
  <c r="K221" i="1"/>
  <c r="L221" i="1"/>
  <c r="M221" i="1"/>
  <c r="N221" i="1"/>
  <c r="O221" i="1"/>
  <c r="P221" i="1"/>
  <c r="Q221" i="1"/>
  <c r="R221" i="1"/>
  <c r="S221" i="1"/>
  <c r="G228" i="1"/>
  <c r="G224" i="1"/>
  <c r="G221" i="1"/>
  <c r="H211" i="1"/>
  <c r="I211" i="1"/>
  <c r="J211" i="1"/>
  <c r="K211" i="1"/>
  <c r="L211" i="1"/>
  <c r="M211" i="1"/>
  <c r="N211" i="1"/>
  <c r="O211" i="1"/>
  <c r="Q211" i="1"/>
  <c r="R211" i="1"/>
  <c r="S211" i="1"/>
  <c r="G211" i="1"/>
  <c r="H203" i="1"/>
  <c r="I203" i="1"/>
  <c r="J203" i="1"/>
  <c r="K203" i="1"/>
  <c r="L203" i="1"/>
  <c r="M203" i="1"/>
  <c r="N203" i="1"/>
  <c r="O203" i="1"/>
  <c r="P203" i="1"/>
  <c r="Q203" i="1"/>
  <c r="R203" i="1"/>
  <c r="S203" i="1"/>
  <c r="G203" i="1"/>
  <c r="H196" i="1"/>
  <c r="I196" i="1"/>
  <c r="J196" i="1"/>
  <c r="K196" i="1"/>
  <c r="L196" i="1"/>
  <c r="M196" i="1"/>
  <c r="N196" i="1"/>
  <c r="O196" i="1"/>
  <c r="P196" i="1"/>
  <c r="Q196" i="1"/>
  <c r="R196" i="1"/>
  <c r="S196" i="1"/>
  <c r="G196" i="1"/>
  <c r="H192" i="1"/>
  <c r="I192" i="1"/>
  <c r="J192" i="1"/>
  <c r="K192" i="1"/>
  <c r="L192" i="1"/>
  <c r="M192" i="1"/>
  <c r="N192" i="1"/>
  <c r="O192" i="1"/>
  <c r="P192" i="1"/>
  <c r="Q192" i="1"/>
  <c r="R192" i="1"/>
  <c r="S192" i="1"/>
  <c r="G192" i="1"/>
  <c r="H183" i="1"/>
  <c r="I183" i="1"/>
  <c r="J183" i="1"/>
  <c r="K183" i="1"/>
  <c r="L183" i="1"/>
  <c r="M183" i="1"/>
  <c r="N183" i="1"/>
  <c r="O183" i="1"/>
  <c r="P183" i="1"/>
  <c r="Q183" i="1"/>
  <c r="R183" i="1"/>
  <c r="S183" i="1"/>
  <c r="G183" i="1"/>
  <c r="H38" i="1"/>
  <c r="I38" i="1"/>
  <c r="J38" i="1"/>
  <c r="K38" i="1"/>
  <c r="L38" i="1"/>
  <c r="M38" i="1"/>
  <c r="N38" i="1"/>
  <c r="O38" i="1"/>
  <c r="Q38" i="1"/>
  <c r="R38" i="1"/>
  <c r="S38" i="1"/>
  <c r="G38" i="1"/>
  <c r="H28" i="1"/>
  <c r="I28" i="1"/>
  <c r="J28" i="1"/>
  <c r="K28" i="1"/>
  <c r="L28" i="1"/>
  <c r="M28" i="1"/>
  <c r="N28" i="1"/>
  <c r="O28" i="1"/>
  <c r="P28" i="1"/>
  <c r="R28" i="1"/>
  <c r="S28" i="1"/>
  <c r="G28" i="1"/>
  <c r="H25" i="1"/>
  <c r="I25" i="1"/>
  <c r="I25" i="5" s="1"/>
  <c r="J25" i="1"/>
  <c r="K25" i="1"/>
  <c r="L25" i="1"/>
  <c r="M25" i="1"/>
  <c r="N25" i="1"/>
  <c r="O25" i="1"/>
  <c r="P25" i="1"/>
  <c r="R25" i="1"/>
  <c r="S25" i="1"/>
  <c r="G25" i="1"/>
  <c r="H22" i="1"/>
  <c r="I22" i="1"/>
  <c r="J22" i="1"/>
  <c r="D8" i="5" s="1"/>
  <c r="D28" i="5" s="1"/>
  <c r="K22" i="1"/>
  <c r="E8" i="5" s="1"/>
  <c r="E28" i="5" s="1"/>
  <c r="L22" i="1"/>
  <c r="F8" i="5" s="1"/>
  <c r="F28" i="5" s="1"/>
  <c r="M22" i="1"/>
  <c r="G8" i="5" s="1"/>
  <c r="G28" i="5" s="1"/>
  <c r="N22" i="1"/>
  <c r="H8" i="5" s="1"/>
  <c r="H28" i="5" s="1"/>
  <c r="O22" i="1"/>
  <c r="P22" i="1"/>
  <c r="Q22" i="1"/>
  <c r="R22" i="1"/>
  <c r="S22" i="1"/>
  <c r="G22" i="1"/>
  <c r="H6" i="1"/>
  <c r="I6" i="1"/>
  <c r="J6" i="1"/>
  <c r="K6" i="1"/>
  <c r="L6" i="1"/>
  <c r="M6" i="1"/>
  <c r="N6" i="1"/>
  <c r="O6" i="1"/>
  <c r="Q6" i="1"/>
  <c r="R6" i="1"/>
  <c r="S6" i="1"/>
  <c r="G6" i="1"/>
  <c r="H15" i="1"/>
  <c r="I15" i="1"/>
  <c r="I15" i="5" s="1"/>
  <c r="J15" i="1"/>
  <c r="K15" i="1"/>
  <c r="L15" i="1"/>
  <c r="M15" i="1"/>
  <c r="N15" i="1"/>
  <c r="O15" i="1"/>
  <c r="P15" i="1"/>
  <c r="Q15" i="1"/>
  <c r="R15" i="1"/>
  <c r="S15" i="1"/>
  <c r="G15" i="1"/>
  <c r="I12" i="1"/>
  <c r="I12" i="5" s="1"/>
  <c r="J12" i="1"/>
  <c r="K12" i="1"/>
  <c r="L12" i="1"/>
  <c r="M12" i="1"/>
  <c r="N12" i="1"/>
  <c r="O12" i="1"/>
  <c r="P12" i="1"/>
  <c r="Q12" i="1"/>
  <c r="R12" i="1"/>
  <c r="S12" i="1"/>
  <c r="H12" i="1"/>
  <c r="G12" i="1"/>
  <c r="S9" i="1"/>
  <c r="R9" i="1"/>
  <c r="Q9" i="1"/>
  <c r="P9" i="1"/>
  <c r="N9" i="1"/>
  <c r="O9" i="1"/>
  <c r="M9" i="1"/>
  <c r="L9" i="1"/>
  <c r="K9" i="1"/>
  <c r="J9" i="1"/>
  <c r="I9" i="1"/>
  <c r="H9" i="1"/>
  <c r="G9" i="1"/>
  <c r="P6" i="1"/>
  <c r="H113" i="5" l="1"/>
  <c r="H117" i="5" s="1"/>
  <c r="C99" i="12"/>
  <c r="C99" i="7"/>
  <c r="C113" i="5"/>
  <c r="C117" i="5" s="1"/>
  <c r="C99" i="8"/>
  <c r="D113" i="5"/>
  <c r="G52" i="9"/>
  <c r="G52" i="8"/>
  <c r="G27" i="8"/>
  <c r="G27" i="7"/>
  <c r="I88" i="5"/>
  <c r="I58" i="5"/>
  <c r="P738" i="1"/>
  <c r="R124" i="1"/>
  <c r="R137" i="1" s="1"/>
  <c r="I22" i="5"/>
  <c r="C8" i="5"/>
  <c r="Q738" i="1"/>
  <c r="Q266" i="1"/>
  <c r="R265" i="1"/>
  <c r="R266" i="1" s="1"/>
  <c r="Q252" i="1"/>
  <c r="R252" i="1"/>
  <c r="P511" i="1"/>
  <c r="Q499" i="1"/>
  <c r="Q511" i="1" s="1"/>
  <c r="R499" i="1"/>
  <c r="R511" i="1" s="1"/>
  <c r="Q255" i="1"/>
  <c r="R254" i="1"/>
  <c r="R255" i="1" s="1"/>
  <c r="Q52" i="1"/>
  <c r="Q103" i="1" s="1"/>
  <c r="R51" i="1"/>
  <c r="R52" i="1" s="1"/>
  <c r="R103" i="1" s="1"/>
  <c r="Q144" i="1"/>
  <c r="Q184" i="1" s="1"/>
  <c r="R144" i="1"/>
  <c r="R184" i="1" s="1"/>
  <c r="P137" i="1"/>
  <c r="Q124" i="1"/>
  <c r="Q137" i="1" s="1"/>
  <c r="P103" i="1"/>
  <c r="P39" i="1"/>
  <c r="G567" i="1"/>
  <c r="O567" i="1"/>
  <c r="N567" i="1"/>
  <c r="G15" i="3" s="1"/>
  <c r="M567" i="1"/>
  <c r="F15" i="3" s="1"/>
  <c r="L567" i="1"/>
  <c r="E15" i="3" s="1"/>
  <c r="S567" i="1"/>
  <c r="K567" i="1"/>
  <c r="D15" i="3" s="1"/>
  <c r="R567" i="1"/>
  <c r="J567" i="1"/>
  <c r="C15" i="3" s="1"/>
  <c r="Q567" i="1"/>
  <c r="I567" i="1"/>
  <c r="B15" i="3" s="1"/>
  <c r="P567" i="1"/>
  <c r="H567" i="1"/>
  <c r="Q528" i="1"/>
  <c r="S614" i="1"/>
  <c r="K614" i="1"/>
  <c r="D26" i="3" s="1"/>
  <c r="S703" i="1"/>
  <c r="N614" i="1"/>
  <c r="G26" i="3" s="1"/>
  <c r="L528" i="1"/>
  <c r="E14" i="3" s="1"/>
  <c r="G614" i="1"/>
  <c r="P703" i="1"/>
  <c r="R528" i="1"/>
  <c r="Q703" i="1"/>
  <c r="P528" i="1"/>
  <c r="N593" i="1"/>
  <c r="G22" i="3" s="1"/>
  <c r="R593" i="1"/>
  <c r="J641" i="1"/>
  <c r="C16" i="3" s="1"/>
  <c r="N665" i="1"/>
  <c r="G17" i="3" s="1"/>
  <c r="J683" i="1"/>
  <c r="C18" i="3" s="1"/>
  <c r="R703" i="1"/>
  <c r="N703" i="1"/>
  <c r="G19" i="3" s="1"/>
  <c r="K528" i="1"/>
  <c r="D14" i="3" s="1"/>
  <c r="Q593" i="1"/>
  <c r="I641" i="1"/>
  <c r="B16" i="3" s="1"/>
  <c r="M665" i="1"/>
  <c r="F17" i="3" s="1"/>
  <c r="I683" i="1"/>
  <c r="B18" i="3" s="1"/>
  <c r="M703" i="1"/>
  <c r="F19" i="3" s="1"/>
  <c r="N528" i="1"/>
  <c r="G14" i="3" s="1"/>
  <c r="J528" i="1"/>
  <c r="C14" i="3" s="1"/>
  <c r="L614" i="1"/>
  <c r="E26" i="3" s="1"/>
  <c r="G641" i="1"/>
  <c r="H641" i="1"/>
  <c r="L665" i="1"/>
  <c r="E17" i="3" s="1"/>
  <c r="G683" i="1"/>
  <c r="P683" i="1"/>
  <c r="L703" i="1"/>
  <c r="E19" i="3" s="1"/>
  <c r="G528" i="1"/>
  <c r="O641" i="1"/>
  <c r="K665" i="1"/>
  <c r="D17" i="3" s="1"/>
  <c r="O683" i="1"/>
  <c r="G703" i="1"/>
  <c r="H528" i="1"/>
  <c r="J614" i="1"/>
  <c r="C26" i="3" s="1"/>
  <c r="N641" i="1"/>
  <c r="G16" i="3" s="1"/>
  <c r="J665" i="1"/>
  <c r="C17" i="3" s="1"/>
  <c r="N683" i="1"/>
  <c r="G18" i="3" s="1"/>
  <c r="J703" i="1"/>
  <c r="C19" i="3" s="1"/>
  <c r="S528" i="1"/>
  <c r="O528" i="1"/>
  <c r="M614" i="1"/>
  <c r="F26" i="3" s="1"/>
  <c r="Q614" i="1"/>
  <c r="M641" i="1"/>
  <c r="F16" i="3" s="1"/>
  <c r="G665" i="1"/>
  <c r="I665" i="1"/>
  <c r="B17" i="3" s="1"/>
  <c r="M683" i="1"/>
  <c r="F18" i="3" s="1"/>
  <c r="I703" i="1"/>
  <c r="B19" i="3" s="1"/>
  <c r="H614" i="1"/>
  <c r="L641" i="1"/>
  <c r="E16" i="3" s="1"/>
  <c r="L683" i="1"/>
  <c r="E18" i="3" s="1"/>
  <c r="H703" i="1"/>
  <c r="I528" i="1"/>
  <c r="B14" i="3" s="1"/>
  <c r="M528" i="1"/>
  <c r="F14" i="3" s="1"/>
  <c r="K641" i="1"/>
  <c r="D16" i="3" s="1"/>
  <c r="O665" i="1"/>
  <c r="K683" i="1"/>
  <c r="D18" i="3" s="1"/>
  <c r="O703" i="1"/>
  <c r="S665" i="1"/>
  <c r="G245" i="1"/>
  <c r="G593" i="1"/>
  <c r="M593" i="1"/>
  <c r="F22" i="3" s="1"/>
  <c r="R665" i="1"/>
  <c r="Q665" i="1"/>
  <c r="Q683" i="1"/>
  <c r="S593" i="1"/>
  <c r="K593" i="1"/>
  <c r="D22" i="3" s="1"/>
  <c r="P665" i="1"/>
  <c r="H665" i="1"/>
  <c r="P593" i="1"/>
  <c r="J593" i="1"/>
  <c r="C22" i="3" s="1"/>
  <c r="K703" i="1"/>
  <c r="D19" i="3" s="1"/>
  <c r="I593" i="1"/>
  <c r="B22" i="3" s="1"/>
  <c r="P614" i="1"/>
  <c r="L593" i="1"/>
  <c r="E22" i="3" s="1"/>
  <c r="H593" i="1"/>
  <c r="O614" i="1"/>
  <c r="O593" i="1"/>
  <c r="H683" i="1"/>
  <c r="Q641" i="1"/>
  <c r="R641" i="1"/>
  <c r="P641" i="1"/>
  <c r="R683" i="1"/>
  <c r="S683" i="1"/>
  <c r="S641" i="1"/>
  <c r="R614" i="1"/>
  <c r="I614" i="1"/>
  <c r="B26" i="3" s="1"/>
  <c r="M313" i="1"/>
  <c r="F12" i="3" s="1"/>
  <c r="G477" i="1"/>
  <c r="S313" i="1"/>
  <c r="K313" i="1"/>
  <c r="D12" i="3" s="1"/>
  <c r="L313" i="1"/>
  <c r="E12" i="3" s="1"/>
  <c r="P211" i="1"/>
  <c r="P212" i="1" s="1"/>
  <c r="P218" i="1" s="1"/>
  <c r="P229" i="1" s="1"/>
  <c r="L245" i="1"/>
  <c r="E10" i="3" s="1"/>
  <c r="M245" i="1"/>
  <c r="F10" i="3" s="1"/>
  <c r="P245" i="1"/>
  <c r="H245" i="1"/>
  <c r="I245" i="1"/>
  <c r="B10" i="3" s="1"/>
  <c r="L212" i="1"/>
  <c r="M212" i="1"/>
  <c r="R313" i="1"/>
  <c r="J313" i="1"/>
  <c r="C12" i="3" s="1"/>
  <c r="H212" i="1"/>
  <c r="H218" i="1" s="1"/>
  <c r="H229" i="1" s="1"/>
  <c r="Q313" i="1"/>
  <c r="I313" i="1"/>
  <c r="B12" i="3" s="1"/>
  <c r="O477" i="1"/>
  <c r="S477" i="1"/>
  <c r="K477" i="1"/>
  <c r="D23" i="3" s="1"/>
  <c r="G212" i="1"/>
  <c r="G218" i="1" s="1"/>
  <c r="G229" i="1" s="1"/>
  <c r="G313" i="1"/>
  <c r="N477" i="1"/>
  <c r="G23" i="3" s="1"/>
  <c r="R477" i="1"/>
  <c r="J477" i="1"/>
  <c r="C23" i="3" s="1"/>
  <c r="J212" i="1"/>
  <c r="O245" i="1"/>
  <c r="S245" i="1"/>
  <c r="K245" i="1"/>
  <c r="D10" i="3" s="1"/>
  <c r="M477" i="1"/>
  <c r="F23" i="3" s="1"/>
  <c r="Q477" i="1"/>
  <c r="I477" i="1"/>
  <c r="B23" i="3" s="1"/>
  <c r="Q245" i="1"/>
  <c r="N245" i="1"/>
  <c r="G10" i="3" s="1"/>
  <c r="R245" i="1"/>
  <c r="J245" i="1"/>
  <c r="C10" i="3" s="1"/>
  <c r="L477" i="1"/>
  <c r="E23" i="3" s="1"/>
  <c r="P477" i="1"/>
  <c r="H477" i="1"/>
  <c r="K212" i="1"/>
  <c r="N313" i="1"/>
  <c r="G12" i="3" s="1"/>
  <c r="O212" i="1"/>
  <c r="O218" i="1" s="1"/>
  <c r="O229" i="1" s="1"/>
  <c r="P313" i="1"/>
  <c r="H313" i="1"/>
  <c r="I212" i="1"/>
  <c r="N212" i="1"/>
  <c r="O313" i="1"/>
  <c r="O184" i="1"/>
  <c r="S212" i="1"/>
  <c r="S218" i="1" s="1"/>
  <c r="S229" i="1" s="1"/>
  <c r="Q212" i="1"/>
  <c r="Q218" i="1" s="1"/>
  <c r="Q229" i="1" s="1"/>
  <c r="R212" i="1"/>
  <c r="R218" i="1" s="1"/>
  <c r="R229" i="1" s="1"/>
  <c r="N184" i="1"/>
  <c r="G20" i="3" s="1"/>
  <c r="S184" i="1"/>
  <c r="K184" i="1"/>
  <c r="D20" i="3" s="1"/>
  <c r="M184" i="1"/>
  <c r="F20" i="3" s="1"/>
  <c r="J184" i="1"/>
  <c r="C20" i="3" s="1"/>
  <c r="G184" i="1"/>
  <c r="L184" i="1"/>
  <c r="E20" i="3" s="1"/>
  <c r="I184" i="1"/>
  <c r="B20" i="3" s="1"/>
  <c r="P184" i="1"/>
  <c r="H184" i="1"/>
  <c r="P16" i="1"/>
  <c r="O39" i="1"/>
  <c r="M39" i="1"/>
  <c r="F7" i="3" s="1"/>
  <c r="L39" i="1"/>
  <c r="E7" i="3" s="1"/>
  <c r="K39" i="1"/>
  <c r="D7" i="3" s="1"/>
  <c r="S39" i="1"/>
  <c r="S16" i="1"/>
  <c r="G39" i="1"/>
  <c r="K16" i="1"/>
  <c r="D6" i="3" s="1"/>
  <c r="R16" i="1"/>
  <c r="J16" i="1"/>
  <c r="C6" i="3" s="1"/>
  <c r="R39" i="1"/>
  <c r="J39" i="1"/>
  <c r="C7" i="3" s="1"/>
  <c r="Q39" i="1"/>
  <c r="I39" i="1"/>
  <c r="B7" i="3" s="1"/>
  <c r="N39" i="1"/>
  <c r="G7" i="3" s="1"/>
  <c r="H39" i="1"/>
  <c r="L16" i="1"/>
  <c r="E6" i="3" s="1"/>
  <c r="N16" i="1"/>
  <c r="G6" i="3" s="1"/>
  <c r="M16" i="1"/>
  <c r="F6" i="3" s="1"/>
  <c r="Q16" i="1"/>
  <c r="I16" i="1"/>
  <c r="H16" i="1"/>
  <c r="G16" i="1"/>
  <c r="O16" i="1"/>
  <c r="G99" i="12" l="1"/>
  <c r="G103" i="12" s="1"/>
  <c r="C103" i="12"/>
  <c r="G99" i="7"/>
  <c r="G103" i="7" s="1"/>
  <c r="C103" i="7"/>
  <c r="I113" i="5"/>
  <c r="D117" i="5"/>
  <c r="I117" i="5" s="1"/>
  <c r="G99" i="8"/>
  <c r="G103" i="8" s="1"/>
  <c r="C103" i="8"/>
  <c r="M229" i="1"/>
  <c r="F9" i="3" s="1"/>
  <c r="F21" i="3"/>
  <c r="E9" i="3"/>
  <c r="E21" i="3"/>
  <c r="J229" i="1"/>
  <c r="C9" i="3" s="1"/>
  <c r="C30" i="3" s="1"/>
  <c r="C32" i="3" s="1"/>
  <c r="C21" i="3"/>
  <c r="K229" i="1"/>
  <c r="D9" i="3" s="1"/>
  <c r="D21" i="3"/>
  <c r="I8" i="5"/>
  <c r="I229" i="1"/>
  <c r="B9" i="3" s="1"/>
  <c r="B30" i="3" s="1"/>
  <c r="B32" i="3" s="1"/>
  <c r="B21" i="3"/>
  <c r="B6" i="3"/>
  <c r="I16" i="5"/>
  <c r="N229" i="1"/>
  <c r="G9" i="3" s="1"/>
  <c r="G21" i="3"/>
  <c r="E30" i="3" l="1"/>
  <c r="E32" i="3" s="1"/>
  <c r="F30" i="3"/>
  <c r="F32" i="3" s="1"/>
  <c r="D30" i="3"/>
  <c r="D32" i="3" s="1"/>
  <c r="C28" i="5"/>
  <c r="I28" i="5" s="1"/>
  <c r="G30" i="3"/>
  <c r="F34" i="3" l="1"/>
  <c r="G32" i="3"/>
  <c r="G34" i="3"/>
  <c r="B34" i="3"/>
  <c r="E34" i="3"/>
  <c r="C34" i="3"/>
  <c r="D34" i="3"/>
</calcChain>
</file>

<file path=xl/sharedStrings.xml><?xml version="1.0" encoding="utf-8"?>
<sst xmlns="http://schemas.openxmlformats.org/spreadsheetml/2006/main" count="3711" uniqueCount="858">
  <si>
    <t>PROJECT/ASSET NAME</t>
  </si>
  <si>
    <t>PRIORITY</t>
  </si>
  <si>
    <t>REASON</t>
  </si>
  <si>
    <t>LIFESPAN/ REPLACE CYCLE</t>
  </si>
  <si>
    <t>MULTI YEAR PROJECT</t>
  </si>
  <si>
    <t>OUTSIDE FUNDING SOURCE(S)</t>
  </si>
  <si>
    <t xml:space="preserve">TOTAL OUTSIDE  FUNDING </t>
  </si>
  <si>
    <t>EST. ANNUAL OPERATING &amp; MAINT COSTS</t>
  </si>
  <si>
    <t>COST FY 23</t>
  </si>
  <si>
    <t>COST FY 24</t>
  </si>
  <si>
    <t>COST FY 25</t>
  </si>
  <si>
    <t>COST FY 26</t>
  </si>
  <si>
    <t>COST FY 27</t>
  </si>
  <si>
    <t>Unscheduled</t>
  </si>
  <si>
    <t>EXPENDITURES INCEPTION TO FY 2022</t>
  </si>
  <si>
    <t>TOTAL ESTIMATED PROJECT BUDGET</t>
  </si>
  <si>
    <t>NET ESTIMATED PROJECT COST</t>
  </si>
  <si>
    <t xml:space="preserve"> REMAINING BUDGET          FY 22-26</t>
  </si>
  <si>
    <t>ANNUAL O&amp;M</t>
  </si>
  <si>
    <t>New Projects/Assets</t>
  </si>
  <si>
    <t>Employee Housing Acquisition</t>
  </si>
  <si>
    <t>High</t>
  </si>
  <si>
    <t>Yes</t>
  </si>
  <si>
    <t xml:space="preserve"> $-   </t>
  </si>
  <si>
    <t xml:space="preserve"> $- </t>
  </si>
  <si>
    <t>New Vehicles &amp; Equipment</t>
  </si>
  <si>
    <t>Repair/Replace/Maint - Assets</t>
  </si>
  <si>
    <t>Repair/Replace/Maint - Vehicles &amp; Equipment</t>
  </si>
  <si>
    <t xml:space="preserve">    </t>
  </si>
  <si>
    <t>Total</t>
  </si>
  <si>
    <t xml:space="preserve"> REMAINING BUDGET      FY 22 - 26</t>
  </si>
  <si>
    <t>2 additional outdoor warning sirens</t>
  </si>
  <si>
    <t>Med</t>
  </si>
  <si>
    <t>Cover critical gaps in outdoor warning siren coverage for populated areas in east Jackson and central Jackson</t>
  </si>
  <si>
    <t>25 years</t>
  </si>
  <si>
    <t>N</t>
  </si>
  <si>
    <t>EMPG Grant possible</t>
  </si>
  <si>
    <t>Anticipated end of life</t>
  </si>
  <si>
    <t>10 years</t>
  </si>
  <si>
    <t>n/a</t>
  </si>
  <si>
    <t>ENET Pow Wow repeater</t>
  </si>
  <si>
    <t>ENET Snow King repeater</t>
  </si>
  <si>
    <t>EOC A/V System</t>
  </si>
  <si>
    <t>Low</t>
  </si>
  <si>
    <t>Continuing issues with outdated technology</t>
  </si>
  <si>
    <t>5 years</t>
  </si>
  <si>
    <t>Station 2 outdoor warning siren replacement</t>
  </si>
  <si>
    <t>Station 2 roof maintenance/old outdated siren</t>
  </si>
  <si>
    <t>Outdoor Warning Siren maintenance</t>
  </si>
  <si>
    <t>To ensure continued operation</t>
  </si>
  <si>
    <t>2 years</t>
  </si>
  <si>
    <t>Outdoor Warning Siren controller upgrade</t>
  </si>
  <si>
    <t>Silent tests, 2-way monitoring</t>
  </si>
  <si>
    <t>EOC security camera system</t>
  </si>
  <si>
    <t>Admin Annex site demolition</t>
  </si>
  <si>
    <t>Remove derelict structures; public safety</t>
  </si>
  <si>
    <t>Forever</t>
  </si>
  <si>
    <t>no</t>
  </si>
  <si>
    <t xml:space="preserve"> none </t>
  </si>
  <si>
    <t>Admin Annex architectural design</t>
  </si>
  <si>
    <t>yes</t>
  </si>
  <si>
    <t>ADA Access Power Doors</t>
  </si>
  <si>
    <t>ADA access</t>
  </si>
  <si>
    <t>10 to 15 yrs</t>
  </si>
  <si>
    <t>Admin Building Carpet</t>
  </si>
  <si>
    <t>Replace worn carpets</t>
  </si>
  <si>
    <t>10 to 15 years</t>
  </si>
  <si>
    <t>Admin Security Gate Replacements (3)</t>
  </si>
  <si>
    <t>End of Useful life</t>
  </si>
  <si>
    <t>20 yrs</t>
  </si>
  <si>
    <t>Admin Building HVAC ReCommission</t>
  </si>
  <si>
    <t>Identify and repair aging/failing HVAC</t>
  </si>
  <si>
    <t>15 to 20 years</t>
  </si>
  <si>
    <t xml:space="preserve"> EMP </t>
  </si>
  <si>
    <t>Admin Building Interior Paint</t>
  </si>
  <si>
    <t>Maintain quality of appearance. Phased project, 2020: Public Areas; 2012: Offices; 2022: Offices</t>
  </si>
  <si>
    <t xml:space="preserve">Admin Building 5 Year Capital Projects </t>
  </si>
  <si>
    <t>Per FCA and Staff</t>
  </si>
  <si>
    <t>Varies</t>
  </si>
  <si>
    <t>Animal Shelter 5 Year Capital Projects</t>
  </si>
  <si>
    <t>BAS System Upgrade</t>
  </si>
  <si>
    <t>Existing system is obsolete</t>
  </si>
  <si>
    <t>7 to 10 years</t>
  </si>
  <si>
    <t>CLC Mercill 5 Year Capital Projects</t>
  </si>
  <si>
    <t xml:space="preserve">CLC RJ HVAC </t>
  </si>
  <si>
    <t>Kitchen MAU, solar thermal, radiant cooling lobby</t>
  </si>
  <si>
    <t>none</t>
  </si>
  <si>
    <t>CLC RJ Façade repairs &amp; stain</t>
  </si>
  <si>
    <t>Maintain integrity of siding; Repairs</t>
  </si>
  <si>
    <t>7 to 9 years</t>
  </si>
  <si>
    <t>CLC RJ 5 Year Capital Projects</t>
  </si>
  <si>
    <t>8 to 9 years</t>
  </si>
  <si>
    <t>Emp Housing Exterior Paint</t>
  </si>
  <si>
    <t>Maintain integrity of siding</t>
  </si>
  <si>
    <t>Emp Housing 5 Year Capital Projects</t>
  </si>
  <si>
    <t>varies</t>
  </si>
  <si>
    <t xml:space="preserve">EOC  5 Year Capital Projects </t>
  </si>
  <si>
    <t xml:space="preserve">Fire Station 2 5 Year Capital Projects </t>
  </si>
  <si>
    <t xml:space="preserve">Fire Station 3 5 Year Capital Projects </t>
  </si>
  <si>
    <t xml:space="preserve">Fire Station 4 5 Year Capital Projects </t>
  </si>
  <si>
    <t xml:space="preserve">Fire Station 6 5 Year Capital Projects </t>
  </si>
  <si>
    <t xml:space="preserve">Fire Station 7 5 Year Capital Projects </t>
  </si>
  <si>
    <t>Fire Station 3 and 4 FACP</t>
  </si>
  <si>
    <t>No systems in these buildings</t>
  </si>
  <si>
    <t>Fire Station 5 Year Capital Projects</t>
  </si>
  <si>
    <t>Fire Admin 5 Year Capital Projects</t>
  </si>
  <si>
    <t>GSB Exterior Paint</t>
  </si>
  <si>
    <t>GSB 5 Year Capital Projects</t>
  </si>
  <si>
    <t>Health Dept RetroCommission</t>
  </si>
  <si>
    <t>Equipment near End of Useful Lifetime</t>
  </si>
  <si>
    <t xml:space="preserve">Health Dept 5 Year Capital Projects </t>
  </si>
  <si>
    <t>Hoback Housing civil projects</t>
  </si>
  <si>
    <t>Public safety, employee housing</t>
  </si>
  <si>
    <t>20 to 30 years</t>
  </si>
  <si>
    <t>Hoback Housing Window Replacements</t>
  </si>
  <si>
    <t>Old units, energy upgrade</t>
  </si>
  <si>
    <t>Hoback Housing Sidewalk Canopies &amp; Storage</t>
  </si>
  <si>
    <t>Protect occupants from snow slides off roof; Provide personal storage</t>
  </si>
  <si>
    <t>Interior Prep &amp; Paint</t>
  </si>
  <si>
    <t>Maintain walls &amp; appearance</t>
  </si>
  <si>
    <t xml:space="preserve">Jail  5 Year Capital Projects </t>
  </si>
  <si>
    <t>Old Library North Section Remodel</t>
  </si>
  <si>
    <t>Save energy, preserve historic windows &amp; doors</t>
  </si>
  <si>
    <t>Old Library HVAC replacement</t>
  </si>
  <si>
    <t>Old Library Exterior Log Stain</t>
  </si>
  <si>
    <t>Finish worn, needs to be redone to protect logs</t>
  </si>
  <si>
    <t xml:space="preserve">Old Library 5 Year Capital Projects </t>
  </si>
  <si>
    <t xml:space="preserve">Road &amp; Levee 5 Year Capital Projects </t>
  </si>
  <si>
    <t xml:space="preserve">SAR 5 Year Capital Projects </t>
  </si>
  <si>
    <t xml:space="preserve"> yes </t>
  </si>
  <si>
    <t>Septic Transfer Station 5 year Capital Projects</t>
  </si>
  <si>
    <t>Sheriff's Impound 5 Year Capital Projects</t>
  </si>
  <si>
    <t>TCCH NCSC Security Measures</t>
  </si>
  <si>
    <t>Per NCSC recommendations</t>
  </si>
  <si>
    <t>TCCH Secure Lobby &amp; Entry Additions</t>
  </si>
  <si>
    <t>Per NCSC security recommendations</t>
  </si>
  <si>
    <t>21 to 30 years</t>
  </si>
  <si>
    <t>TCCH New Courthouse</t>
  </si>
  <si>
    <t>Replace obsolete facility</t>
  </si>
  <si>
    <t>30 to 50 years</t>
  </si>
  <si>
    <t>TCCH Energy Envelope/HVAC/IT/Internal</t>
  </si>
  <si>
    <t>Per Energy Audit</t>
  </si>
  <si>
    <t>Vehicle Replacement, Durango</t>
  </si>
  <si>
    <t xml:space="preserve"> REMAINING BUDGET          FY  22-26</t>
  </si>
  <si>
    <t>Land for New Fairgrounds (25+ acres)</t>
  </si>
  <si>
    <t>Fairgrounds Lease expires in 2026</t>
  </si>
  <si>
    <t>20+</t>
  </si>
  <si>
    <t>Possible SPET Project.</t>
  </si>
  <si>
    <t>Conversion of the Temporary Fire Station 1 into Fair &amp; Fairgrounds Facilities</t>
  </si>
  <si>
    <t xml:space="preserve">Transition from the Temporary Fire Station to the new Exhibit Hall, which will include 3 rentable spaces: a large assembly space with locking storage rooms, a commercial kitchen, a large board room. Improvements may also include: additional restrooms, laminate flooring, additional lighting, exterior sidewalk, and any other projects ensuring code compliance. The addition of an electric forklift should be included in this retrofit in order to access the storage space above the Fair Office during Fair Week. On 10/18/2021, the Town Council granted our request to extend the lease on the Exhibit Hall for 2 more years. This will give us more time to complete the Pavilion transition so we are not left without a community event space. However, there is a clause in the contract allowing the Town to terminate the lease agreement on 30 days-notice. There are plans in the works to build housing on the green space, which could begin as early as Spring of 2022, depending on funding. </t>
  </si>
  <si>
    <t xml:space="preserve">20+ </t>
  </si>
  <si>
    <t>Possibly</t>
  </si>
  <si>
    <t>N/A</t>
  </si>
  <si>
    <t>Improved ADA Access in Rodeo Arena</t>
  </si>
  <si>
    <t xml:space="preserve">The Rodeo Concessionaire has requested that Teton County improve ADA access, by adding pavement, within the black perimeter fence of the Rodeo Arena. This will improve mobility for folks travelling from the existing handicap parking to the SE covered grandstands, where a ramp and seating already exist, and is also within close proximity to restrooms and concessions. </t>
  </si>
  <si>
    <t>5+</t>
  </si>
  <si>
    <t xml:space="preserve">Annual Ground Material for Rodeo Arena </t>
  </si>
  <si>
    <t>3+ years</t>
  </si>
  <si>
    <t>New Soundboard/Mixer and wireless Microphones for the Rodeo Arena PA System</t>
  </si>
  <si>
    <t>10+</t>
  </si>
  <si>
    <t>No</t>
  </si>
  <si>
    <t>Full Replacement of Rodeo Arena Ground Material</t>
  </si>
  <si>
    <t>Medium</t>
  </si>
  <si>
    <t xml:space="preserve">No </t>
  </si>
  <si>
    <t>Equipment Shed</t>
  </si>
  <si>
    <t xml:space="preserve">Currently, the Fairgrounds does not have adequate equipment storage. A 20' x 40' covered shed would allow staff to park various attachments for the skid steer, tractor and pickup in a safe and designated area. This shed would also serve as a place for covered, large equipment parking with access to electrical outlets during winter months. </t>
  </si>
  <si>
    <t>15+</t>
  </si>
  <si>
    <t xml:space="preserve">Awning over Heritage Arena North Bay Door &amp; Concrete </t>
  </si>
  <si>
    <t>By building an awning over the Heritage Arena's northern bay doors and concrete pads, safer entry and exit for facility users would be achieved. The awning would provide dry ground for loading and unloading horses and other stock, as well as prevent snow and ice build up. It would also help keep the bay doors from freezing to the ground in the wintertime. An awning would also slow traffic down driving through the parking lot. The cost estimate includes all architectural, engineering, electrical, concrete etc.</t>
  </si>
  <si>
    <t>Install additional RV electrical hookups on the east side of the Fairgrounds along existing tennis courts and/or along the northern boundary fence of the Fairgrounds.</t>
  </si>
  <si>
    <t>The Fairgrounds needs more than the 8 RV hookups to the west of the Heritage Arena to accommodate special events throughout the year. They are a revenue source.</t>
  </si>
  <si>
    <t>Add water hookups to existing and new electrical hookups; goal is 40 hookups total on the Fairgrounds.</t>
  </si>
  <si>
    <t>During special events held on the Fairgrounds, often times camping is allowed through a Special Event Permit and attendees need hookups. Fairgrounds currently only offer electrical hookups. Event attendees would be better accommodated with full hookups.</t>
  </si>
  <si>
    <t>Beachcomber/Screener Attachment</t>
  </si>
  <si>
    <t>Tow-Behind Genie Lift</t>
  </si>
  <si>
    <t xml:space="preserve">A lift would allow Fairgrounds staff and/or contractors to regularly conduct maintenance on the Heritage Arena HVAC System, clean the duct work, repair and clean the Big Ass Fans, wash windows, replace light fixtures etc. It could also be used in other Fairgrounds facilities i.e. the new Pavilion, for high, hard-to-reach maintenance tasks and items. It is also possible that the lift could be shared with or rented to other County divisions i.e. Facilities, Parks &amp; Rec, as needed. </t>
  </si>
  <si>
    <t>72" Roller Attachment for Fairgrounds Skid Steer</t>
  </si>
  <si>
    <t>During Fair &amp; other special events, both arenas require rolling to flatten and harden their surface areas. The hard pack increases mobility for event-goers and maintains the integrity of the arena ground for equine and livestock users. The hard pack also results in more efficient and easier cleanup after events. A roller would also allow Fairgrounds staff to compact the Rodeo Arena ground prior to large rain events to prevent the ground material from being washed away, as well as in the fall prior to winter and the ice rink setup.</t>
  </si>
  <si>
    <t>Gradall w/ Man Basket</t>
  </si>
  <si>
    <t xml:space="preserve">A gradall with forks would allow staff to lift heavy objects and move them around the Fairgrounds, such as bully barns, multiple panels when setting up stalls or pens for Fair and other special events. The addition of a man basket would allow more versatility of this piece of equipment and enable Fairgrounds staff to conduct other maintenance items on Fairgrounds facilities. </t>
  </si>
  <si>
    <t>Removal of Tennis Courts &amp; Baseball Field</t>
  </si>
  <si>
    <t>The lease between the Town and County for the Exhibit Hall and green space south of Snow King Ave is slated to expire on December 31st, 2021. The existing Exhibit Hall will be replaced with the current Temporary Fire Station behind the Fair Office, however, there are no plans to replace the green space the Fairgrounds will no longer have when the lease expires. If the tennis courts and ballfield were to relocate, this space could provide additional parking, vendor and entertainment space for Fair, special events, and other year-round Fairgrounds operations.</t>
  </si>
  <si>
    <t>Replace Fairgrounds Concrete</t>
  </si>
  <si>
    <t>Replace the pitted and cracked concrete to the west of the Heritage Arena foyer entrance. Replace the Rodeo Arena ticket booth decking with concrete pads.</t>
  </si>
  <si>
    <t>Replace decking under the Crow's Nest with DeckTrex</t>
  </si>
  <si>
    <t>The decking behind the bucking chutes and under the Crow's Nest in the Rodeo Arena is susceptible to year-round wear and tear. During summer months, the decking gets heavy use 3x per week by the Rodeo Concessionaire and their rough stock contestants. It is used for the same purpose, and others, during Fair Week. During winter months, although the decking is not used but once or twice for special events, it is exposed to the elements. If it were replaced with DexTrex, a heartier decking material, annual maintenance would be minimal and it would last longer.</t>
  </si>
  <si>
    <t>Landscaping</t>
  </si>
  <si>
    <t>Upgrade the Black Widow arena groomer to a newer model.</t>
  </si>
  <si>
    <t xml:space="preserve">Our current Black Widow groomer is a 2016 model and very well used. This piece of equipment gets used daily and year-round at the Fairgrounds. For this reason, it would behoove us to upgrade. It is likely that the old groomer could be sold; it's estimated value is between $5000-7000. The revenue collected from the sale of old groomer could offset the expense of the new groomer. Monthly maintenance of this piece of equipment includes, replacing drag teeth every 1-3 weeks, depending on the season, as well as replacing the rip shanks as they wear out, and the drag wheels. </t>
  </si>
  <si>
    <t xml:space="preserve">Upgrade the Big Tex dump trailer to a newer model with a gooseneck. </t>
  </si>
  <si>
    <t xml:space="preserve">Our current Big Tex dump trailer is a 2013 model. It is used often, and year-round to haul manure and other items to the dump. It is worn out and needs to be replaced. Fairgrounds staff would prefer upgrading to a gooseneck, rather than a bumper pull, because it offers more stability and safety when hauling heavy loads. It is likely that the current dump trailer could be sold in a public auction. The revenue collected from this sale could offset the expense of a new trailer. Or the old trailer could possibly be traded in on a new trailer, decreasing the value of the new trailer. </t>
  </si>
  <si>
    <t xml:space="preserve">10+ </t>
  </si>
  <si>
    <t>New John Deere Gator</t>
  </si>
  <si>
    <t xml:space="preserve">The John Deere Gator is a useful small utility vehicle for the Fairgrounds, particularly because it has an electric, dumpable cargo box on the rear-end. It is especially useful for picking up manure around the parking lots, cleaning stalls, spraying weeds and stalls with disinfectant, hauling items from the office down to the Heritage Arena or Exhibit Hall, storage etc. This utility vehicle is used daily and year-round at the Fairgrounds. The Fairgrounds currently owns a Polaris Razor, which we are inclined to sale due to lack of use. The revenue collected on the sale of the Razor could offset the expense of a new Gator. </t>
  </si>
  <si>
    <t>TOTAL</t>
  </si>
  <si>
    <t> REMAINING BUDGET FY22-26</t>
  </si>
  <si>
    <t>PRO QA FIRE DISPATCH SYSTEM</t>
  </si>
  <si>
    <t>HIGH</t>
  </si>
  <si>
    <t>PRE-ARRIVAL INSTRUCTIONS FOR FIRE</t>
  </si>
  <si>
    <t>10 YEARS</t>
  </si>
  <si>
    <t>NO</t>
  </si>
  <si>
    <t>THERMAL IMAGING CAMERAS</t>
  </si>
  <si>
    <t>OPERATIONAL NECESSITY</t>
  </si>
  <si>
    <t>5 YEARS</t>
  </si>
  <si>
    <t>YES</t>
  </si>
  <si>
    <t>STAIN EXTERIOR FIRE ADMIN OFFICE</t>
  </si>
  <si>
    <t>COMPATIBILITY WITH STATION 1</t>
  </si>
  <si>
    <t>STAIN STATION 1</t>
  </si>
  <si>
    <t>END OF SERVICE LIFE</t>
  </si>
  <si>
    <t>STATION 4 EXHAUST EXTRACTION</t>
  </si>
  <si>
    <t>VOLUNTEER HEALTH/SUSTAINABILITY</t>
  </si>
  <si>
    <t>STATION 2 DESIGN</t>
  </si>
  <si>
    <t>VOLUNTEER SUSTAINABILITY</t>
  </si>
  <si>
    <t>40 YEARS</t>
  </si>
  <si>
    <t>STATION 2 BACKUP GENERATOR</t>
  </si>
  <si>
    <t>20 YEARS</t>
  </si>
  <si>
    <t>STATION 8 DESIGN</t>
  </si>
  <si>
    <t>STATION 8 BUILD</t>
  </si>
  <si>
    <t>STATION 7 BATHROOM/EXHAUST EXTRACTION</t>
  </si>
  <si>
    <t>STATION 3  REPLACEMENT</t>
  </si>
  <si>
    <t>STATION 4 ROOF</t>
  </si>
  <si>
    <t>STATION 2 UPGRADE</t>
  </si>
  <si>
    <t>STATION 4 DESIGN</t>
  </si>
  <si>
    <t>STATION 4 UPGRADE</t>
  </si>
  <si>
    <t>STATION 6 ALERT SYSTEM</t>
  </si>
  <si>
    <t>STATION 6 RENOVATION AND DESIGN</t>
  </si>
  <si>
    <t>ADD HOUSING UNITS</t>
  </si>
  <si>
    <t>REPLACE BUNKER GEAR</t>
  </si>
  <si>
    <t>MEET NFPA STANDARDS</t>
  </si>
  <si>
    <t>REPLACE SCBA PACKS X 7</t>
  </si>
  <si>
    <t>NFPA END OF SERVICE LIFE</t>
  </si>
  <si>
    <t>8 YEARS</t>
  </si>
  <si>
    <t>MOBILE RADIO X 5</t>
  </si>
  <si>
    <t>COMPATIBILITY WITH SYSTEM UPGRADE</t>
  </si>
  <si>
    <t>RADIO HAND HELD X15</t>
  </si>
  <si>
    <t>NOTIFICATION PAGERS X 15</t>
  </si>
  <si>
    <t>NEW PAGING SOFTWARE</t>
  </si>
  <si>
    <t>SCBA COMMUNICATIONS</t>
  </si>
  <si>
    <t>ON SCENE COMMS/ACCOUNTABILITY</t>
  </si>
  <si>
    <t>UAS REPLACEMENT</t>
  </si>
  <si>
    <t>REPLACE SQUAD 678</t>
  </si>
  <si>
    <t>REPLACE RESCUE 44 WITH LITE RESCUE</t>
  </si>
  <si>
    <t>REPLACE RESCUE 34 WITH RESCUE PUMPER</t>
  </si>
  <si>
    <t>25 YEARS</t>
  </si>
  <si>
    <t>REPLACE HOSE</t>
  </si>
  <si>
    <t>BC3 REPLACEMENT VEHICLE</t>
  </si>
  <si>
    <t>BC5 REPLACEMENT VEHICLE</t>
  </si>
  <si>
    <t>CHIEF REPLACEMENT VEHICLE</t>
  </si>
  <si>
    <t> REMAINING BUDGET FY 22-26</t>
  </si>
  <si>
    <t>AUTOMATED CHEST COMPRESSION DEVISE</t>
  </si>
  <si>
    <t>PATIENT CARE</t>
  </si>
  <si>
    <t>PORTABLE VENTILATOR REPLACEMENT</t>
  </si>
  <si>
    <t>STRATEGIC PLANNING ACCREDITATION</t>
  </si>
  <si>
    <t>PLANNING</t>
  </si>
  <si>
    <t>7 YEARS</t>
  </si>
  <si>
    <t>REPLACE MS78, GURNEY &amp; AUTO LOAD</t>
  </si>
  <si>
    <t>REPLACE MS82, GURNEY &amp; AUTO LOAD</t>
  </si>
  <si>
    <t>REMOUNT MS295, GURNEY &amp; AUTO LOAD</t>
  </si>
  <si>
    <t>REMOUNT MS75, GURNEY &amp; AUTO LOAD</t>
  </si>
  <si>
    <t>CARDIAC MONITOR REPLACEMENT X 6</t>
  </si>
  <si>
    <t>FIRE INSPECTOR VEHICLE</t>
  </si>
  <si>
    <t>ELECTRICAL INSPECTOR VEHICLE</t>
  </si>
  <si>
    <t>ADVANCE LIFE SUPPORT PATIENT TRAINER</t>
  </si>
  <si>
    <t>FORCEABLE ENTRY PROP</t>
  </si>
  <si>
    <t>PATIENT RESCUE</t>
  </si>
  <si>
    <t xml:space="preserve"> REMAINING BUDGET          FY22-26</t>
  </si>
  <si>
    <t>Vehicle - All wheel Drive Compact Electric SUV + maintenance and gas</t>
  </si>
  <si>
    <t>7-9 years</t>
  </si>
  <si>
    <t>Vaccine Freezer</t>
  </si>
  <si>
    <t>Housing Supply Program</t>
  </si>
  <si>
    <t>65% resident workforce</t>
  </si>
  <si>
    <t>annual</t>
  </si>
  <si>
    <t>ongoing</t>
  </si>
  <si>
    <t>Firewall Update</t>
  </si>
  <si>
    <t>M</t>
  </si>
  <si>
    <t>Updating firewall hardware to modern technology every 6 years.</t>
  </si>
  <si>
    <t>Network Switch Replacement</t>
  </si>
  <si>
    <t>H</t>
  </si>
  <si>
    <t>Rolling replacement of network infrastructure to maintain capabilities with evolving technology</t>
  </si>
  <si>
    <t>Y</t>
  </si>
  <si>
    <t>Wireless Access Points</t>
  </si>
  <si>
    <t>L</t>
  </si>
  <si>
    <t xml:space="preserve">Replace access points with modern technology. </t>
  </si>
  <si>
    <t>Rewire County Buildings</t>
  </si>
  <si>
    <t>Replacement Backup Array</t>
  </si>
  <si>
    <t>Replacement hardware at the EOC for County offsite backups. Used for backup and recovery in disaster situations.</t>
  </si>
  <si>
    <t>Replacement Vehicle</t>
  </si>
  <si>
    <t>The IT Tahoe is 13+ years old and has 162000+ miles, climate control has failed, windows have failed, pressure sensors have failed, shocks and breaks need maintenance work and exterior is rusting out. Engine and transmission are reaching the end of their usable life. Repairs and maintenance will be more than the vehicle budget. We'd like to trade it in for an electric vehicle in keeping with the energy goals of the County. Either the Escape plugin hybrid or Honda CRV plugin hybrid.</t>
  </si>
  <si>
    <t xml:space="preserve"> </t>
  </si>
  <si>
    <t>Asset Maintenance</t>
  </si>
  <si>
    <t>Equipment replacement</t>
  </si>
  <si>
    <t>Teton County Library</t>
  </si>
  <si>
    <t>Jackson - People Counting System - 5 entry points.</t>
  </si>
  <si>
    <t>Accurate Data Collection</t>
  </si>
  <si>
    <t>Jackson - Storage Shed</t>
  </si>
  <si>
    <t>Onsite storage, cost savings over monthly rental</t>
  </si>
  <si>
    <t>Alta - Outdoor Programming Space</t>
  </si>
  <si>
    <t>Service and Site Enhancement</t>
  </si>
  <si>
    <t>Alta - Outdoor Security Cameras</t>
  </si>
  <si>
    <t>Staff and Patron Safety</t>
  </si>
  <si>
    <t>15 yrs</t>
  </si>
  <si>
    <t>Alta - Automatic Door Openers</t>
  </si>
  <si>
    <t>ADA compliance</t>
  </si>
  <si>
    <t>10 yrs</t>
  </si>
  <si>
    <t xml:space="preserve">Jackson - Automated Materials Handling System (AMHS) </t>
  </si>
  <si>
    <t>Service Enhancement, Workflow Efficiency, Reduce Labor Costs</t>
  </si>
  <si>
    <t xml:space="preserve"> - </t>
  </si>
  <si>
    <t>Jackson - Uninterruptible Power Supply Replacement</t>
  </si>
  <si>
    <t>per FCA Database</t>
  </si>
  <si>
    <t>Jackson - Trash Enclosure Rebuild/Enlarge</t>
  </si>
  <si>
    <t>Existing enclosure is small and difficult to access</t>
  </si>
  <si>
    <t>Jackson - Parking Lot Reseal &amp; Striping</t>
  </si>
  <si>
    <t>5 yrs</t>
  </si>
  <si>
    <t>Jackson - Asphalt Parking Lot &amp; Concrete Sidewalk/Curb Repairs</t>
  </si>
  <si>
    <t>Safety</t>
  </si>
  <si>
    <t>Jackson - Solar Power Inverters Replacement</t>
  </si>
  <si>
    <t>Jackson - Fire Suppression - Backflow Preventer Replacement</t>
  </si>
  <si>
    <t>30 yrs</t>
  </si>
  <si>
    <t>Jackson - Carpet Tile Replacement</t>
  </si>
  <si>
    <t>Jackson - Curtain Wall - Refinish</t>
  </si>
  <si>
    <t>Jackson - Emergency &amp; Exit Lighting Replacement</t>
  </si>
  <si>
    <t>Jackson - Interior Wall Finishes Prep &amp; Paint</t>
  </si>
  <si>
    <t>Jackson - Exterior Wall Finishes Prep &amp; Paint</t>
  </si>
  <si>
    <t>Jackson - Ceiling Finishes Prep &amp; Paint</t>
  </si>
  <si>
    <t>Jackson - Flooring - Vinyl Sheeting Replacement</t>
  </si>
  <si>
    <t>Jackson - Flooring - Vinyl Tile Replacement</t>
  </si>
  <si>
    <t>Jackson - Water Heater Replacement</t>
  </si>
  <si>
    <t>Jackson - Fire Alarm Panel Replacement</t>
  </si>
  <si>
    <t>Jackson - Fire Alarm Device Replacement (smoke detectors/horn strobes</t>
  </si>
  <si>
    <t>Jackson - Split System HVAC Replacement</t>
  </si>
  <si>
    <t>Jackson - Boiler Pump Replacement</t>
  </si>
  <si>
    <t>Jackson - Security Camera System Replacement</t>
  </si>
  <si>
    <t>Alta - Facility Condition Assessment</t>
  </si>
  <si>
    <t>Optimize &amp; maintain physical condition &amp; value of facility, develop capital budgets, &amp; prioritize resources.</t>
  </si>
  <si>
    <t>Alta - Repair Siding North Side</t>
  </si>
  <si>
    <t>Alta - Landscaping</t>
  </si>
  <si>
    <t>6 yrs</t>
  </si>
  <si>
    <t>Lump replacement of network infrastructure to maintain capabilities with evolving technology</t>
  </si>
  <si>
    <t>Public &amp; Staff Computer Replacement</t>
  </si>
  <si>
    <t>Replace all Public &amp; Staff computers</t>
  </si>
  <si>
    <t>Parks &amp; Recreation</t>
  </si>
  <si>
    <t>EXPENDITURES INCEPTION TO FY 2021</t>
  </si>
  <si>
    <t xml:space="preserve"> REMAINING BUDGET          FY 21-25</t>
  </si>
  <si>
    <t>Park Shop  fencing</t>
  </si>
  <si>
    <t>Enhance Asset</t>
  </si>
  <si>
    <t>Alpine Field Water Fountain</t>
  </si>
  <si>
    <t>Med.</t>
  </si>
  <si>
    <t>Recreation Dist.</t>
  </si>
  <si>
    <t>Control Link/Cow Pasture Fields</t>
  </si>
  <si>
    <t>Operational and Energy Efficiency</t>
  </si>
  <si>
    <t>Mike Yokel Ditch/ADA Access</t>
  </si>
  <si>
    <t>Service Enhancement/Operational Efficiency</t>
  </si>
  <si>
    <t>Community Shower/Rec Center</t>
  </si>
  <si>
    <t>EDA</t>
  </si>
  <si>
    <t>Wayne May Park Tennis</t>
  </si>
  <si>
    <t>Service Enhancement</t>
  </si>
  <si>
    <t>Wayne May Park Tree Installation</t>
  </si>
  <si>
    <t>Wayne May Park Restroom</t>
  </si>
  <si>
    <t>Park Maintenance Shop/Mech Bay- Phase 2</t>
  </si>
  <si>
    <t>Karns Meadow Park Master Plan/CUP</t>
  </si>
  <si>
    <t>Recreation Center Expansion</t>
  </si>
  <si>
    <t>Recreation Center Solar Panels</t>
  </si>
  <si>
    <t>EMP</t>
  </si>
  <si>
    <t>Stilson Park Development</t>
  </si>
  <si>
    <t>Athletic Fields Shade Structures</t>
  </si>
  <si>
    <t>Athletic Fields Well Installation</t>
  </si>
  <si>
    <t>Youth Baseball Fields at TCSD</t>
  </si>
  <si>
    <t>TCSD</t>
  </si>
  <si>
    <t>Miller Park Dog Off-Leash/Pickleball/BBall</t>
  </si>
  <si>
    <t>Donations</t>
  </si>
  <si>
    <t>Wayne May Park Eng. &amp; Rancher Re-development</t>
  </si>
  <si>
    <t>Wayne May Park Shelters/Parking</t>
  </si>
  <si>
    <t>Wayne May Park Barn Renovation</t>
  </si>
  <si>
    <t>Wayne May Park Playground</t>
  </si>
  <si>
    <t>Teton Village Park Playground</t>
  </si>
  <si>
    <t>South Park Landing (West)</t>
  </si>
  <si>
    <t>Baux Park Re-development</t>
  </si>
  <si>
    <t>Turf Utility Vehicle &amp; Sprayer</t>
  </si>
  <si>
    <t>Dump Trailer</t>
  </si>
  <si>
    <t>Boom Arm/Flair Attachment</t>
  </si>
  <si>
    <t>Buffalo Blower</t>
  </si>
  <si>
    <t xml:space="preserve">Sandpro </t>
  </si>
  <si>
    <t>Mechanic Service Vehicle</t>
  </si>
  <si>
    <t>2-ton Forestry Vehicle</t>
  </si>
  <si>
    <t>Man Lift. Rec Center</t>
  </si>
  <si>
    <t>Komatsu Broom</t>
  </si>
  <si>
    <t>Compressor (Tow behind/Tier 4))</t>
  </si>
  <si>
    <t>Recreation Center Boiler Replacement</t>
  </si>
  <si>
    <t>Rec. Center Lap pool Re-plaster</t>
  </si>
  <si>
    <t>Asset maintenance</t>
  </si>
  <si>
    <t>Seal coat- Rangeview/May parks</t>
  </si>
  <si>
    <t>Seal coat-South Park Miller/Owen Bircher</t>
  </si>
  <si>
    <t>Seal coat-South Park Landing</t>
  </si>
  <si>
    <t>Fence Replacement/Storage Blair Garden</t>
  </si>
  <si>
    <t>Miller Park Playground</t>
  </si>
  <si>
    <t>Town Square Boardwalk</t>
  </si>
  <si>
    <t>HS Tennis Court Re-surface</t>
  </si>
  <si>
    <t>Rec District</t>
  </si>
  <si>
    <t>Fairground Tennis Court Re-surface</t>
  </si>
  <si>
    <t>Owen Bircher Volleyball Court</t>
  </si>
  <si>
    <t>Powderhorn Playground</t>
  </si>
  <si>
    <t>Miller Park Court Re-surface</t>
  </si>
  <si>
    <t>Boulder Park Renovation</t>
  </si>
  <si>
    <t>Alta Park Irrigation</t>
  </si>
  <si>
    <t>Baux Park playground</t>
  </si>
  <si>
    <t>Recreation Center Aquatic Lighting</t>
  </si>
  <si>
    <t>Owen Bircher Fence</t>
  </si>
  <si>
    <t>Owen Bircher Playground</t>
  </si>
  <si>
    <t>Yokel Restroom renovation</t>
  </si>
  <si>
    <t>Rec Center Rotunda Renovation</t>
  </si>
  <si>
    <t>Rec. Center locker room air handlers</t>
  </si>
  <si>
    <t>Rec Center Steam Room Boiler</t>
  </si>
  <si>
    <t>Rec Center Aquatic Concrete Joint Caulking</t>
  </si>
  <si>
    <t>asset maintenance</t>
  </si>
  <si>
    <t>Rec. Center Crawl Space/Duct Cleaning</t>
  </si>
  <si>
    <t>Asset maint./Safety</t>
  </si>
  <si>
    <t>Rec Center Wood Floor Refinish</t>
  </si>
  <si>
    <t>Rec Center ADA Pool Lifts</t>
  </si>
  <si>
    <t>Rec Center  Pool Filter - Splash</t>
  </si>
  <si>
    <t>Rec Center Pool Filter - Lap</t>
  </si>
  <si>
    <t>Rec Center Pool Air handlers</t>
  </si>
  <si>
    <t>Rec Center Domestic Heat Exchanger</t>
  </si>
  <si>
    <t>Rec. Center Domestic Backflow Prevention Valves</t>
  </si>
  <si>
    <t>Owen Bircher Dasher Boards</t>
  </si>
  <si>
    <t>Owen Bircher Warming Hut</t>
  </si>
  <si>
    <t xml:space="preserve">Rangeview Playground </t>
  </si>
  <si>
    <t>System Wide Park Tree Replacement</t>
  </si>
  <si>
    <t>Garaman Restroom</t>
  </si>
  <si>
    <t>Miller Park Restroom Renovation</t>
  </si>
  <si>
    <t>Irrigation Controllers/weather stations</t>
  </si>
  <si>
    <t>System Wide Restroom Door Replacement</t>
  </si>
  <si>
    <t>Chevy Colorado [2019]</t>
  </si>
  <si>
    <t>Equipment Replacement</t>
  </si>
  <si>
    <t>Ford Van [692]</t>
  </si>
  <si>
    <t>GMC Van [630]</t>
  </si>
  <si>
    <t>Chevy Colorado [654]</t>
  </si>
  <si>
    <t>Chevy Equinox [2019]</t>
  </si>
  <si>
    <t>Ford Transit [598]</t>
  </si>
  <si>
    <t>Ford Ranger [634]</t>
  </si>
  <si>
    <t>Chevy 1/2 ton [668]</t>
  </si>
  <si>
    <t>Chevy 1 Ton [134]</t>
  </si>
  <si>
    <t>Dodge 1/2 Ton [663] - PEV or Hybrid</t>
  </si>
  <si>
    <t>Dodge 1/2 Ton [605]</t>
  </si>
  <si>
    <t>Dodge 1/2 Ton [646]</t>
  </si>
  <si>
    <t>Dodge 3/4 Ton [3159]</t>
  </si>
  <si>
    <t>Chevy 1/2 Ton [622] - PEV or Hybrid</t>
  </si>
  <si>
    <t>Chevy 1 Ton [676]</t>
  </si>
  <si>
    <t>Cat 906 V-blade</t>
  </si>
  <si>
    <t>Ford Escape [690]</t>
  </si>
  <si>
    <t>Gooseneck Trailer [2019]</t>
  </si>
  <si>
    <t>Chevy Express Van [700]</t>
  </si>
  <si>
    <t>Chevy Colorado [589]</t>
  </si>
  <si>
    <t>Chevy Summit Van</t>
  </si>
  <si>
    <t>Ford 3/4 Ton</t>
  </si>
  <si>
    <t>Chevy 3/4 ton [2019]</t>
  </si>
  <si>
    <t>Towable Bleacher [956]</t>
  </si>
  <si>
    <t>Towable Bleacher [957]</t>
  </si>
  <si>
    <t>Walker Mower [10]</t>
  </si>
  <si>
    <t>Holder C240 [10]</t>
  </si>
  <si>
    <t>Toolcat 5600 [2019]</t>
  </si>
  <si>
    <t>Holder c240 [21]</t>
  </si>
  <si>
    <t xml:space="preserve">Holder C250 </t>
  </si>
  <si>
    <t>Piston Bulley 100 Groomer</t>
  </si>
  <si>
    <t>Toro SandPro 3040 [2014]</t>
  </si>
  <si>
    <t>Toro Sand Pro [97]</t>
  </si>
  <si>
    <t>John Deere 4720 Tractor</t>
  </si>
  <si>
    <t>Toolcat 5600 [08]</t>
  </si>
  <si>
    <t>Metematic Topdresser</t>
  </si>
  <si>
    <t>Olathe Seeder</t>
  </si>
  <si>
    <t>Aeravator Aerator</t>
  </si>
  <si>
    <t>Zaug Blower Head [05]</t>
  </si>
  <si>
    <t>Sweepster Broom</t>
  </si>
  <si>
    <t>Zamboni Surfacer [10]</t>
  </si>
  <si>
    <t>Zamboni Edger [10]</t>
  </si>
  <si>
    <t>Exmark Mower A [14] - PEV</t>
  </si>
  <si>
    <t>Exmark Mower B [14] - PEV</t>
  </si>
  <si>
    <t>Ventrac Tractor [17]</t>
  </si>
  <si>
    <t>Exmark 36" Mower [14] - PEV</t>
  </si>
  <si>
    <t>Walker Mower [12]</t>
  </si>
  <si>
    <t>Cat Loader [15]</t>
  </si>
  <si>
    <t>Toolcat 5610 [16]</t>
  </si>
  <si>
    <t>Vermeer Chipper</t>
  </si>
  <si>
    <t>Mahindra Tractor [13]</t>
  </si>
  <si>
    <t>Toolcat 5600 [16]</t>
  </si>
  <si>
    <t>Toro Sandpro 3040 [2019]</t>
  </si>
  <si>
    <t>Ventrac Tractor [14]</t>
  </si>
  <si>
    <t>Turf Ex Sprayer</t>
  </si>
  <si>
    <t>Bearcat loader</t>
  </si>
  <si>
    <t>Zamboni Surfacer [14]</t>
  </si>
  <si>
    <t>Exmark Mower [17]</t>
  </si>
  <si>
    <t>Low Boy Trailer</t>
  </si>
  <si>
    <t>Diving Board</t>
  </si>
  <si>
    <t>Rec Center Score Board</t>
  </si>
  <si>
    <t>Rec Center Chlorinators</t>
  </si>
  <si>
    <t>Gymnasium Curtain</t>
  </si>
  <si>
    <t>Pathways</t>
  </si>
  <si>
    <t xml:space="preserve"> REMAINING BUDGET FY 22-26</t>
  </si>
  <si>
    <t>y</t>
  </si>
  <si>
    <t>BUILD</t>
  </si>
  <si>
    <t>South 89 South Section</t>
  </si>
  <si>
    <t>Master Plan priority, WYDOT project, safe routes to schools</t>
  </si>
  <si>
    <t>WYDOT Enhancement</t>
  </si>
  <si>
    <t>Teton Pass - Segment 1</t>
  </si>
  <si>
    <t>Master Plan priority, public land access, regional connectivity</t>
  </si>
  <si>
    <t>FLAP</t>
  </si>
  <si>
    <t>Sagebrush Connector</t>
  </si>
  <si>
    <t>Public safety, public lands access, coordination with GTNP partner</t>
  </si>
  <si>
    <t>FLAP, private, FLTS</t>
  </si>
  <si>
    <t>WY390 GTNP Connector</t>
  </si>
  <si>
    <t>Potential Private, Federal</t>
  </si>
  <si>
    <t>Teton Creek/State Line Rd. Corridor</t>
  </si>
  <si>
    <t>Public lands access,  coordination with ID/Alta partner</t>
  </si>
  <si>
    <t>n</t>
  </si>
  <si>
    <t>Placeholder - Teton Pass Segment 3</t>
  </si>
  <si>
    <t>Placeholder - Path 22 Adjustments</t>
  </si>
  <si>
    <t>Lodging Tax (possible)</t>
  </si>
  <si>
    <t>Public safety, asset protection</t>
  </si>
  <si>
    <t>Path 22 Middle Root Repair</t>
  </si>
  <si>
    <t>Shooting Star, Lodging Tax (possible)</t>
  </si>
  <si>
    <t>Melody Internal Repair</t>
  </si>
  <si>
    <t>Capital Repairs</t>
  </si>
  <si>
    <t>Public safety</t>
  </si>
  <si>
    <t>5 to 15</t>
  </si>
  <si>
    <t>Sealcoating and Asphalt Repair</t>
  </si>
  <si>
    <t>Asset lifespan protection</t>
  </si>
  <si>
    <t>Striping and Signage</t>
  </si>
  <si>
    <t>Public safety and information</t>
  </si>
  <si>
    <t>1 to 5+</t>
  </si>
  <si>
    <t>Amenities</t>
  </si>
  <si>
    <t>Public benefit, information, access</t>
  </si>
  <si>
    <t>Pathways Vehicle</t>
  </si>
  <si>
    <t>Existing vehicle replacement</t>
  </si>
  <si>
    <t>Planning &amp; Building</t>
  </si>
  <si>
    <t>Administration Building 2nd floor remodel</t>
  </si>
  <si>
    <t>Replace Vehicles</t>
  </si>
  <si>
    <t>Public Works</t>
  </si>
  <si>
    <t>Batch Plant Road</t>
  </si>
  <si>
    <t>SAR improved access and utilities</t>
  </si>
  <si>
    <t>PRIVATE, SAR/Sheriff</t>
  </si>
  <si>
    <t>Spring Gulch Road (Riva Ridge - BAR BC)</t>
  </si>
  <si>
    <t>maintenance, safety</t>
  </si>
  <si>
    <t>Reserve funds for ROW</t>
  </si>
  <si>
    <t>Wildlife Crossings - FUND 45 ($10M)/ Fund 37 (Remainder)</t>
  </si>
  <si>
    <t>ITP , safety, wildlife protection</t>
  </si>
  <si>
    <t>SPET, private, WWNRT?</t>
  </si>
  <si>
    <t>Tribal Trail</t>
  </si>
  <si>
    <t>ITP, County portion only</t>
  </si>
  <si>
    <t>WYDOT STIP (1.5M) + CRIP (3M)?</t>
  </si>
  <si>
    <t>Moulton Loop</t>
  </si>
  <si>
    <t>MED</t>
  </si>
  <si>
    <t>Drainage, relinquish road to HOA?</t>
  </si>
  <si>
    <t>Fish Creek Road</t>
  </si>
  <si>
    <t>safety improvements</t>
  </si>
  <si>
    <t xml:space="preserve">Snake River Bridge 22/390 </t>
  </si>
  <si>
    <t>WYDOT project enhancements</t>
  </si>
  <si>
    <t>East West Connector</t>
  </si>
  <si>
    <t>ITP, South Park potential development</t>
  </si>
  <si>
    <t>PRIVATE?</t>
  </si>
  <si>
    <t>Sagebrush Drive roundabout</t>
  </si>
  <si>
    <t>LOW</t>
  </si>
  <si>
    <t>Teton Pass Corridor Study</t>
  </si>
  <si>
    <t>Safety and access improvements</t>
  </si>
  <si>
    <t>Satellite Parking for Transit/Park and Ride</t>
  </si>
  <si>
    <t>In START's CIP?</t>
  </si>
  <si>
    <t>Game Creek (if adopted)</t>
  </si>
  <si>
    <t>Resident requests</t>
  </si>
  <si>
    <t>BUILD grants, multi-modal mobility</t>
  </si>
  <si>
    <t>BUILD Partners</t>
  </si>
  <si>
    <t>BUILD Task Work Order 3  Public Outreach General Exp</t>
  </si>
  <si>
    <t>BUILD Transfer to Fund 26 - Stilson Transit Center</t>
  </si>
  <si>
    <t>BUILD, TOJ, JHMR, 5304 Transit Planning Funds</t>
  </si>
  <si>
    <t>BUILD Transfer to Fund 26 - Transit Signal Prioritization</t>
  </si>
  <si>
    <t>BUILD, TOJ</t>
  </si>
  <si>
    <t>BUILD Transfer to Fund 26 - Wilson Downtown Improvements</t>
  </si>
  <si>
    <t>Improved safety, multi-modal mobility</t>
  </si>
  <si>
    <t>BUILD Transfer to Fund 26 - Wilson to Stilson Pathway</t>
  </si>
  <si>
    <t>BUILD, OSE/TEAS?</t>
  </si>
  <si>
    <t>BUILD Transfer to Fund 26 - Teton Pass Trail Segment 2</t>
  </si>
  <si>
    <t>BUILD Transfer to Fund 26 - Beckley Parkway Pathway Adjustments</t>
  </si>
  <si>
    <t>Part of Stilson Transit Center project, multi-modal, safety</t>
  </si>
  <si>
    <t>Plotter/Scanner</t>
  </si>
  <si>
    <t>BUILD - Transfer to Fund 26 - START busses - 2 electric and 2 commuter</t>
  </si>
  <si>
    <t>BUILD grant, ITP strategies, commuter route expansion, zero emissions</t>
  </si>
  <si>
    <t>Pavement Maintenance (Mill-Overlay) - Design</t>
  </si>
  <si>
    <t>Asset preservation</t>
  </si>
  <si>
    <t>Pavement Maintenance (Mill-Overlay) - Construction</t>
  </si>
  <si>
    <t>AWD Passenger Vehicle (Trade in 2005 Equinox)</t>
  </si>
  <si>
    <t>4WD Pick up truck (Trade in 2003 S-10)</t>
  </si>
  <si>
    <t>E-Bike for Public Works</t>
  </si>
  <si>
    <t>Road &amp; Levee Fund 18</t>
  </si>
  <si>
    <t>County Road Chipseal &amp; Fog Seal</t>
  </si>
  <si>
    <t>Pavement Preservation</t>
  </si>
  <si>
    <t>Gravel Haul</t>
  </si>
  <si>
    <t>Gravel Haul Maintenance</t>
  </si>
  <si>
    <t>County Road Sealcoats</t>
  </si>
  <si>
    <t>Misc. County Road Surfacing</t>
  </si>
  <si>
    <t>Safety Projects</t>
  </si>
  <si>
    <t>General Road Safety Issues</t>
  </si>
  <si>
    <t>CRF Road Projects/Prof Services</t>
  </si>
  <si>
    <t>Professional Services</t>
  </si>
  <si>
    <t>Swinging Bridge Design</t>
  </si>
  <si>
    <t>Bridge Replacement</t>
  </si>
  <si>
    <t>Swinging Bridge Replacement</t>
  </si>
  <si>
    <t>WYDOT</t>
  </si>
  <si>
    <t>Swinging Bridge Paving</t>
  </si>
  <si>
    <t>Safety Improvements</t>
  </si>
  <si>
    <t>Mosquito Creek Bridge Design</t>
  </si>
  <si>
    <t>Speed Calming Improvements</t>
  </si>
  <si>
    <t>Guardrail Replacement</t>
  </si>
  <si>
    <t>Road &amp; Levee Fund 37</t>
  </si>
  <si>
    <t>Parking Lot Sealing</t>
  </si>
  <si>
    <t>South Park Ranch Road South Fork Paving</t>
  </si>
  <si>
    <t>Health &amp; Safety</t>
  </si>
  <si>
    <t>Stateline Road Gravel</t>
  </si>
  <si>
    <t>Road Maintenance</t>
  </si>
  <si>
    <t>R&amp;L Work Truck</t>
  </si>
  <si>
    <t>Vehicle Replacement</t>
  </si>
  <si>
    <t>Sheriff's Office</t>
  </si>
  <si>
    <t>New Backup Server</t>
  </si>
  <si>
    <t>Replace current backup device which is end of life</t>
  </si>
  <si>
    <t>Video storage upgrade</t>
  </si>
  <si>
    <t>Replace old video server/storage</t>
  </si>
  <si>
    <t>5-7 years</t>
  </si>
  <si>
    <t>Courthouse Security Systems Upgrade</t>
  </si>
  <si>
    <t>Replace/upgrade video and security systems for courthouse.</t>
  </si>
  <si>
    <t>5-10 Years</t>
  </si>
  <si>
    <t>Jail analog camera upgrade</t>
  </si>
  <si>
    <t>Replace old analog jail cameras</t>
  </si>
  <si>
    <t>To replace older, high milage vehicles</t>
  </si>
  <si>
    <t>Sheriff's Office - Communications</t>
  </si>
  <si>
    <t>Radio #1 New Radio Infrastructure connecting with Wyolink</t>
  </si>
  <si>
    <t>Dispatch #7  Backup/Redundant Data Center</t>
  </si>
  <si>
    <t>Dispatch #1 EOC Radio Console Upgrade</t>
  </si>
  <si>
    <t>Upgrade backup radio consoles (current stations were end of life Dec 2019) at the EOC with 2-3 consoles and a backup/redundant server to the primary dispatch center.  Also recommended as part of 2020-2022 radio consulting project.</t>
  </si>
  <si>
    <t>7-10 years</t>
  </si>
  <si>
    <t>Dispatch #6 EOC Backup Center Furniture</t>
  </si>
  <si>
    <t>Dispatch #3 911 Phone Redundancy System</t>
  </si>
  <si>
    <t>E911?</t>
  </si>
  <si>
    <t>Dispatch #4 CPU Replacement </t>
  </si>
  <si>
    <t>Replacement CPUs for communications center.</t>
  </si>
  <si>
    <t>Dispatch #5 911 Phone System Upgrade</t>
  </si>
  <si>
    <t xml:space="preserve">Upgrade 911 phone system at end of 5-7 year life cycle.                </t>
  </si>
  <si>
    <t>Sheriff's Office - Detention</t>
  </si>
  <si>
    <t>Detention Officer Body Cameras</t>
  </si>
  <si>
    <t xml:space="preserve">To protect officers and inmates in use of force incidents, audio/video verification of inmate officer interactions.  </t>
  </si>
  <si>
    <t>SAR: Forward Ops Trailer</t>
  </si>
  <si>
    <t>Would improve capabilities of SAR missions that take place far from the hangar.</t>
  </si>
  <si>
    <t>15 years</t>
  </si>
  <si>
    <t>unknown</t>
  </si>
  <si>
    <t>SAR: Aviation Fuel Truck</t>
  </si>
  <si>
    <t>Potential to pay for part of this with private funding, but too far out to know for certain</t>
  </si>
  <si>
    <t>Similar to any other pickup truck</t>
  </si>
  <si>
    <t>SAR: Parking Lot improvements</t>
  </si>
  <si>
    <t>With increased use of the building and of Batch Plant Rd, need more parking spaces.</t>
  </si>
  <si>
    <t>Similar to other parking lots</t>
  </si>
  <si>
    <t>SAR: Snowmobiles (1 or 2, alternating years)</t>
  </si>
  <si>
    <t>Standard replacement cycle.  TCSAR Foundation pays for 1 snowmobile ($13K) every other year.</t>
  </si>
  <si>
    <t>13000 every other year</t>
  </si>
  <si>
    <t>Similar to that in the past.</t>
  </si>
  <si>
    <t xml:space="preserve"> Similar to that in the past. </t>
  </si>
  <si>
    <t>SAR: Chevy Tahoes (x2)</t>
  </si>
  <si>
    <t>Replace older Tahoes (x2)</t>
  </si>
  <si>
    <t>SAR: Jet Boat</t>
  </si>
  <si>
    <t>Replace older jet boat</t>
  </si>
  <si>
    <t>Unknown</t>
  </si>
  <si>
    <t>SAR: Handheld radios</t>
  </si>
  <si>
    <t>Replace older radios</t>
  </si>
  <si>
    <t>Administration</t>
  </si>
  <si>
    <t>Emergency Management</t>
  </si>
  <si>
    <t>Facilities</t>
  </si>
  <si>
    <t>Fair</t>
  </si>
  <si>
    <t>Fire / EMS Fund 11</t>
  </si>
  <si>
    <t>Fire / EMS Fund 13</t>
  </si>
  <si>
    <t>Health Department</t>
  </si>
  <si>
    <t>Housing Department</t>
  </si>
  <si>
    <t>Information Technology</t>
  </si>
  <si>
    <t>Admin Annex Construction</t>
  </si>
  <si>
    <t>Virtual Infrastructure</t>
  </si>
  <si>
    <t>Replace hardware running virtual servers and infrastructure.</t>
  </si>
  <si>
    <t>HHR Ranch Underpass</t>
  </si>
  <si>
    <t>Public safety, safe routes to school</t>
  </si>
  <si>
    <t>WYDOT OSE</t>
  </si>
  <si>
    <t>South West Levee Access Connection</t>
  </si>
  <si>
    <t>Recreational access</t>
  </si>
  <si>
    <t>Pathway Intersection Improvements</t>
  </si>
  <si>
    <t xml:space="preserve">Teton Mobility Project </t>
  </si>
  <si>
    <t>High School Road South Side Pathway</t>
  </si>
  <si>
    <t xml:space="preserve">Teton Mobility Project, Safe Routes to School </t>
  </si>
  <si>
    <t>TAP</t>
  </si>
  <si>
    <t>390 East Side Pathway - Calico to Aspens</t>
  </si>
  <si>
    <t>Teton Mobility Project</t>
  </si>
  <si>
    <t>S89 East Side Pathway - Adams to Horse Creek</t>
  </si>
  <si>
    <t>Spring Gulch Pathway</t>
  </si>
  <si>
    <t>Master Plan Priority, safety</t>
  </si>
  <si>
    <t>TAP?</t>
  </si>
  <si>
    <t>Teton County Wyoming Capital Improvement Plan</t>
  </si>
  <si>
    <t>TOTAL FIVE YEAR CAPITAL IMPROVEMENT PLAN</t>
  </si>
  <si>
    <t>FY2023</t>
  </si>
  <si>
    <t>FY2024</t>
  </si>
  <si>
    <t>FY2025</t>
  </si>
  <si>
    <t>FY2026</t>
  </si>
  <si>
    <t>Emergency Mgmt</t>
  </si>
  <si>
    <t>Housing</t>
  </si>
  <si>
    <t>Library</t>
  </si>
  <si>
    <t>Planning</t>
  </si>
  <si>
    <t>Sheriff</t>
  </si>
  <si>
    <t>Sheriff - Communications</t>
  </si>
  <si>
    <t>Sheriff - Detention</t>
  </si>
  <si>
    <t>Sheriff - SAR</t>
  </si>
  <si>
    <t>Fund 11 - Fire/EMS</t>
  </si>
  <si>
    <t>Fund 13 - Fire/EMS</t>
  </si>
  <si>
    <t>Fund 18 - Road &amp; Levee</t>
  </si>
  <si>
    <t>Fund 19 - Parks &amp; Rec</t>
  </si>
  <si>
    <t>Fund 30 - ISWR</t>
  </si>
  <si>
    <t>Fund 32 - Fair</t>
  </si>
  <si>
    <t>Fund 37 - Road &amp; Levee</t>
  </si>
  <si>
    <t>Total Project Cost</t>
  </si>
  <si>
    <t>Outside Funding</t>
  </si>
  <si>
    <t>Net Cost to County</t>
  </si>
  <si>
    <t>Integrated Solid Waste &amp; Recycling (ISWR)</t>
  </si>
  <si>
    <t>Phase 3 Recycling Center - Truck Scale</t>
  </si>
  <si>
    <t>high</t>
  </si>
  <si>
    <t>Improved operational efficiency and public convenience</t>
  </si>
  <si>
    <t>SPET</t>
  </si>
  <si>
    <t>Phase 3 Recycling Center - Residential drop off and landscaping</t>
  </si>
  <si>
    <t>Increased commodity storage capacity, program growth</t>
  </si>
  <si>
    <t xml:space="preserve">SPET Project Planning  </t>
  </si>
  <si>
    <t>Engineer and architect fees for truck scale and covered recycling</t>
  </si>
  <si>
    <t>Office for Composting Contractor</t>
  </si>
  <si>
    <t>Contractually obligated to provide office</t>
  </si>
  <si>
    <t xml:space="preserve">Stilson Community Recycling Site </t>
  </si>
  <si>
    <t>med</t>
  </si>
  <si>
    <t>Anticipating new site in Wilson with approval of Stilson Master Plan</t>
  </si>
  <si>
    <t>Large sorting system for recycling center</t>
  </si>
  <si>
    <t>Community sorting convenience and operational efficiency</t>
  </si>
  <si>
    <t>Recycling Containers</t>
  </si>
  <si>
    <t>Equipment Replacement &amp; Program Expansion FY26 and FY27 Required Separation of OCC for commercial entities in the Town of Jackson per R2ZW</t>
  </si>
  <si>
    <t>Bear Proof Upgrades to Recycling Containers</t>
  </si>
  <si>
    <t>Identify and upgrade problem containers to make them bear proof</t>
  </si>
  <si>
    <t>Indoor Lighting/Fan Upgrade</t>
  </si>
  <si>
    <t>Public and staff safety, asset maintenance</t>
  </si>
  <si>
    <t>Fire Suppression Upgrade</t>
  </si>
  <si>
    <t>Asset Maintenance/Out of compliance</t>
  </si>
  <si>
    <t>HHW Facility Painting</t>
  </si>
  <si>
    <t xml:space="preserve">   </t>
  </si>
  <si>
    <t>Landfill Post-Closure Care and Maintenance</t>
  </si>
  <si>
    <t>Upgrade to Glass Crusher</t>
  </si>
  <si>
    <t>Addition of concrete and asphalt to fire suppression building and compost area</t>
  </si>
  <si>
    <t>Asset Maintenance - Drainage and dust/mud control, curbing and sidewalk</t>
  </si>
  <si>
    <t>Repair Retaining Wall at Recycling Center</t>
  </si>
  <si>
    <t>Painting Roll Off Recycling Containers</t>
  </si>
  <si>
    <t>Paint Can Crusher</t>
  </si>
  <si>
    <t>Equipment replacement and increased operational efficiency</t>
  </si>
  <si>
    <t>Paper shredder for document destruction service</t>
  </si>
  <si>
    <t>Roll Off System - new truck</t>
  </si>
  <si>
    <t>Pick Up Truck</t>
  </si>
  <si>
    <t xml:space="preserve">Forklift battery replacement </t>
  </si>
  <si>
    <t>Equipment maintenance</t>
  </si>
  <si>
    <t>OUTSIDE FUNDING</t>
  </si>
  <si>
    <t>Department</t>
  </si>
  <si>
    <t>FY23</t>
  </si>
  <si>
    <t>FY24</t>
  </si>
  <si>
    <t>FY25</t>
  </si>
  <si>
    <t>FY26</t>
  </si>
  <si>
    <t xml:space="preserve">Emergency Management - New Projects </t>
  </si>
  <si>
    <t xml:space="preserve">Emergency Management - Repair/Replace Vehicles &amp; Equipment </t>
  </si>
  <si>
    <t>Facilities - Repair/Replace Assets</t>
  </si>
  <si>
    <t>Parks &amp; Recreation - New Projects</t>
  </si>
  <si>
    <t>Parks &amp; Recreation - Repair/Replace Assets</t>
  </si>
  <si>
    <t>Pathways - New Projects</t>
  </si>
  <si>
    <t>FY27</t>
  </si>
  <si>
    <t>Public Works - New Projects</t>
  </si>
  <si>
    <t>Public Works - New Vehicles &amp; Equipment</t>
  </si>
  <si>
    <t>Road &amp; Levee Fund 18 - Repair/Replace Assets</t>
  </si>
  <si>
    <t>Sheriff SAR - Repair/Replace Vehicles &amp; Equipment</t>
  </si>
  <si>
    <t>ISWR - New Projects</t>
  </si>
  <si>
    <t>ISWR - New Vehicles &amp; Equipment</t>
  </si>
  <si>
    <t>Category Dashboard</t>
  </si>
  <si>
    <t>New Projects</t>
  </si>
  <si>
    <t>Fund 10   ----</t>
  </si>
  <si>
    <t>Fund 11</t>
  </si>
  <si>
    <t>Fire/EMS</t>
  </si>
  <si>
    <t>Fund 13</t>
  </si>
  <si>
    <t>Fund 18</t>
  </si>
  <si>
    <t>Road &amp; Levee</t>
  </si>
  <si>
    <t>Fund 19</t>
  </si>
  <si>
    <t>Parks &amp; Rec</t>
  </si>
  <si>
    <t xml:space="preserve"> Fund 30 </t>
  </si>
  <si>
    <t>ISWR</t>
  </si>
  <si>
    <t xml:space="preserve">Fund 32 </t>
  </si>
  <si>
    <t xml:space="preserve">Fair </t>
  </si>
  <si>
    <t>Fund 37</t>
  </si>
  <si>
    <t>Sub total</t>
  </si>
  <si>
    <t xml:space="preserve">Fund 30 </t>
  </si>
  <si>
    <t>Repair/Replace/Maint Assets</t>
  </si>
  <si>
    <t>Repair/Replace/Maint Vehicles &amp; Equipment</t>
  </si>
  <si>
    <t>FY2027</t>
  </si>
  <si>
    <t>FY 2023 - 2027</t>
  </si>
  <si>
    <t>Cost</t>
  </si>
  <si>
    <t>Net Cost</t>
  </si>
  <si>
    <t>Fund 10--</t>
  </si>
  <si>
    <t>FY 2023 Dashboard</t>
  </si>
  <si>
    <t>FY2023 - New Projects</t>
  </si>
  <si>
    <t>FY2023 - New Vehicles &amp; Equipment</t>
  </si>
  <si>
    <t>FY2023 - Repair/Replace/Maint Assets</t>
  </si>
  <si>
    <t>FY2023 - Repair/Replace/Maint Vehicles &amp; Equipment</t>
  </si>
  <si>
    <t>FY 2024 Dashboard</t>
  </si>
  <si>
    <t>FY2024 - New Projects</t>
  </si>
  <si>
    <t>FY2024 - New Vehicles &amp; Equipment</t>
  </si>
  <si>
    <t>FY2024 - Repair/Replace/Maint Assets</t>
  </si>
  <si>
    <t>FY2024 - Repair/Replace/Maint Vehicles &amp; Equipment</t>
  </si>
  <si>
    <t>FY 2025 Dashboard</t>
  </si>
  <si>
    <t>FY2025 - New Projects</t>
  </si>
  <si>
    <t>FY2025 - New Vehicles &amp; Equipment</t>
  </si>
  <si>
    <t>FY2025 - Repair/Replace/Maint Assets</t>
  </si>
  <si>
    <t>FY2025 - Repair/Replace/Maint Vehicles &amp; Equipment</t>
  </si>
  <si>
    <t>FY 2026 Dashboard</t>
  </si>
  <si>
    <t>FY2026 - New Projects</t>
  </si>
  <si>
    <t>FY2026 - New Vehicles &amp; Equipment</t>
  </si>
  <si>
    <t>FY2026 - Repair/Replace/Maint Assets</t>
  </si>
  <si>
    <t>FY2026 - Repair/Replace/Maint Vehicles &amp; Equipment</t>
  </si>
  <si>
    <t>FY 2027 Dashboard</t>
  </si>
  <si>
    <t>FY2027 - New Projects</t>
  </si>
  <si>
    <t>FY2027 - New Vehicles &amp; Equipment</t>
  </si>
  <si>
    <t>FY2027 - Repair/Replace/Maint Assets</t>
  </si>
  <si>
    <t>FY2027 - Repair/Replace/Maint Vehicles &amp; Equipment</t>
  </si>
  <si>
    <t>Unscheduled Dashboard</t>
  </si>
  <si>
    <t>Unscheduled - New Projects</t>
  </si>
  <si>
    <t>Unscheduled - New Vehicles &amp; Equipment</t>
  </si>
  <si>
    <t>Unscheduled - Repair/Replace/Maint Assets</t>
  </si>
  <si>
    <t>Unscheduled - Repair/Replace/Maint Vehicles &amp; Equipment</t>
  </si>
  <si>
    <t>% of all projects</t>
  </si>
  <si>
    <t>% of Outside Funding</t>
  </si>
  <si>
    <t>ENET Rosie's Ridge repeater</t>
  </si>
  <si>
    <t>Each spring, new ground material should be added to the Rodeo Arena. Between, the regular summer season and spring runoff, material is tracked out of the arena on animals' hooves and on equipment. In order to maintain the desired footing for horses and livestock, increase safety for competitors, and maintain the 70/30 mixture of clay and sand, it is important that new material be brought in each spring to replace the material that has been carried out or washed away.</t>
  </si>
  <si>
    <t>The Rodeo Concessionaire has requested that Teton County purchase a new soundboard or mixer for the Rodeo Arena Crow's Nest. It would behoove the County to also purchase new wireless microphones at the same time the soundboard is upgraded to ensure compatibility.</t>
  </si>
  <si>
    <t xml:space="preserve">The ground material in the Rodeo Arena is in need of full replacement. It has been quite some time since this was done last. Realistically, the arena should be stripped completely of all existing material down to the natural base, which is about 12" deep. A 70% sand and 30% clay mixture of replacement material would need to be brought in; several belly dump loads. Again, this would improve the overall footing for horses and livestock, as well as increase safety for rodeo and event contestants. </t>
  </si>
  <si>
    <t xml:space="preserve">The outdoor arena is screened a handful of times a season, usually after large events. The Heritage Arena should be screened more often just to maintain the quality of the ground. At this time, a contractor is hired to come in and do the screening, which costs approximately $1500/screening. If the Fairgrounds staff had their own attachment, regular screening could be accomplished in-house and as-needed without having to pay an outside service provider. It would also allow for immediate screening of the Rodeo Arena after the Figure 8 Races at Fair, before JH Rodeo resumes the use of the arena for the remainder of their season. </t>
  </si>
  <si>
    <t xml:space="preserve">Various landscaping has been completed on the Fairgrounds in the past, i.e. the northern fence line and the entrances along Snow King Ave. More landscaping around the Fairgrounds property would create a more attractive atmosphere for all users. </t>
  </si>
  <si>
    <t>Vaccine Refrigerator</t>
  </si>
  <si>
    <t>Rewire low voltage drops throughout County buildings to eliminate extra closets and add more versatility to network ports. Update to modern wiring technology and fix physical wiring issues. Create or retrofit existing closets to build physically secure wiring closets. Buildings that need work are Public Works and Fair Grounds.</t>
  </si>
  <si>
    <t>Extend life of asphalt and safety</t>
  </si>
  <si>
    <t>Picnic Table Replacement (10)</t>
  </si>
  <si>
    <t>State Forestry</t>
  </si>
  <si>
    <t>Infield Material Replacement-Powderhorn/Alta/Mateosky</t>
  </si>
  <si>
    <t>Chevy Colorado [627]</t>
  </si>
  <si>
    <t>Added Personnel/Workspace Requirements on the 2nd floor</t>
  </si>
  <si>
    <t>Update and maintain a safe vehicle fleet</t>
  </si>
  <si>
    <t>BUILD Task Work Order 1 Grand Admin and Mgmt.</t>
  </si>
  <si>
    <t>New Patrol Vehicle Fully Equipped </t>
  </si>
  <si>
    <t xml:space="preserve">New Patrol Vehicle Fully Equipped </t>
  </si>
  <si>
    <t>Proposal for moving to Wyolink as primary radio infrastructure resulting from 2020-2022 radio consulting project involving Teton County radio stakeholders.  Project would involve additional build out of sites and updating current systems to work on the state network.</t>
  </si>
  <si>
    <t>Build out a joint data center to house redundant systems for phones, radios, CAD, recording system, etc. to be used during potential courthouse remodel and long term as a backup data hub.  Most dispatch systems will not be operable as currently networked during a courthouse remodel, do not allow for moveability without significant lengths of 911 outages and there is not currently space for all systems at the EOC or other server rooms for redundancy.</t>
  </si>
  <si>
    <t>Dispatch #2 Add ability to record Wyolink radio talk groups</t>
  </si>
  <si>
    <t>Equipment and license from Motorola &amp; Stancil to access and record WYOLINK talk groups.  Necessary with any radio system changes in which WYOLINK is more often used.  Currently WYOLINK channels are not being recorded in Teton County.         </t>
  </si>
  <si>
    <t>Replacement furniture to accommodate all systems, wiring, monitors, and resources in the backup/redundant EOC dispatch center.</t>
  </si>
  <si>
    <t>Add duplication of 911 phone system core, to be used as a backup, interim or extension in case of current system failure and/or to serve as a backup to the EOC in case of infrastructure failure.</t>
  </si>
  <si>
    <t>Will provide year-round helicopter fuel regardless of which helicopter SAR utilizes (TCSAR, GTNP/BTNF, Sublette SAR,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</si>
</sst>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00"/>
    <numFmt numFmtId="165" formatCode="_([$$-409]* #,##0_);_([$$-409]* \(#,##0\);_([$$-409]* &quot;-&quot;_);_(@_)"/>
    <numFmt numFmtId="166" formatCode="_([$$-409]* #,##0.00_);_([$$-409]* \(#,##0.00\);_([$$-409]* &quot;-&quot;??_);_(@_)"/>
  </numFmts>
  <fonts count="16" x14ac:knownFonts="1">
    <font>
      <sz val="11"/>
      <color theme="1"/>
      <name val="Calibri"/>
      <family val="2"/>
      <scheme val="minor"/>
    </font>
    <font>
      <b/>
      <sz val="12"/>
      <color rgb="FF000000"/>
      <name val="Calibri"/>
      <family val="2"/>
      <scheme val="minor"/>
    </font>
    <font>
      <sz val="12"/>
      <color rgb="FF000000"/>
      <name val="Calibri"/>
      <family val="2"/>
      <scheme val="minor"/>
    </font>
    <font>
      <sz val="12"/>
      <name val="Calibri"/>
      <family val="2"/>
      <scheme val="minor"/>
    </font>
    <font>
      <b/>
      <sz val="12"/>
      <name val="Calibri"/>
      <family val="2"/>
      <scheme val="minor"/>
    </font>
    <font>
      <sz val="12"/>
      <color rgb="FFFF0000"/>
      <name val="Calibri"/>
      <family val="2"/>
      <scheme val="minor"/>
    </font>
    <font>
      <sz val="12"/>
      <color theme="1"/>
      <name val="Calibri"/>
      <family val="2"/>
      <scheme val="minor"/>
    </font>
    <font>
      <sz val="12"/>
      <color rgb="FF202124"/>
      <name val="Calibri"/>
      <family val="2"/>
      <scheme val="minor"/>
    </font>
    <font>
      <sz val="11"/>
      <color theme="1"/>
      <name val="Calibri"/>
      <family val="2"/>
      <scheme val="minor"/>
    </font>
    <font>
      <b/>
      <sz val="11"/>
      <color theme="1"/>
      <name val="Calibri"/>
      <family val="2"/>
      <scheme val="minor"/>
    </font>
    <font>
      <b/>
      <i/>
      <sz val="9"/>
      <color theme="1"/>
      <name val="Calibri"/>
      <family val="2"/>
      <scheme val="minor"/>
    </font>
    <font>
      <sz val="9"/>
      <color theme="1"/>
      <name val="Calibri"/>
      <family val="2"/>
      <scheme val="minor"/>
    </font>
    <font>
      <b/>
      <i/>
      <sz val="20"/>
      <name val="Calibri"/>
      <family val="2"/>
      <scheme val="minor"/>
    </font>
    <font>
      <b/>
      <sz val="10"/>
      <name val="Calibri"/>
      <family val="2"/>
      <scheme val="minor"/>
    </font>
    <font>
      <b/>
      <sz val="9"/>
      <color theme="1"/>
      <name val="Calibri"/>
      <family val="2"/>
      <scheme val="minor"/>
    </font>
    <font>
      <b/>
      <i/>
      <sz val="10"/>
      <color theme="1"/>
      <name val="Calibri"/>
      <family val="2"/>
      <scheme val="minor"/>
    </font>
  </fonts>
  <fills count="9">
    <fill>
      <patternFill patternType="none"/>
    </fill>
    <fill>
      <patternFill patternType="gray125"/>
    </fill>
    <fill>
      <patternFill patternType="solid">
        <fgColor rgb="FFFFFFFF"/>
        <bgColor rgb="FF000000"/>
      </patternFill>
    </fill>
    <fill>
      <patternFill patternType="solid">
        <fgColor rgb="FFFFF2CC"/>
        <bgColor rgb="FF000000"/>
      </patternFill>
    </fill>
    <fill>
      <patternFill patternType="solid">
        <fgColor rgb="FFD9E1F2"/>
        <bgColor rgb="FF000000"/>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7" tint="0.79998168889431442"/>
        <bgColor indexed="64"/>
      </patternFill>
    </fill>
    <fill>
      <patternFill patternType="solid">
        <fgColor them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double">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dotted">
        <color indexed="64"/>
      </left>
      <right style="dotted">
        <color indexed="64"/>
      </right>
      <top/>
      <bottom style="thin">
        <color indexed="64"/>
      </bottom>
      <diagonal/>
    </border>
    <border>
      <left style="thin">
        <color rgb="FFD9D9D9"/>
      </left>
      <right style="thin">
        <color rgb="FFD9D9D9"/>
      </right>
      <top style="thin">
        <color indexed="64"/>
      </top>
      <bottom style="thin">
        <color rgb="FFD9D9D9"/>
      </bottom>
      <diagonal/>
    </border>
    <border>
      <left style="thin">
        <color rgb="FFD9D9D9"/>
      </left>
      <right/>
      <top style="thin">
        <color indexed="64"/>
      </top>
      <bottom style="thin">
        <color rgb="FFD9D9D9"/>
      </bottom>
      <diagonal/>
    </border>
    <border>
      <left style="dotted">
        <color indexed="64"/>
      </left>
      <right style="dotted">
        <color indexed="64"/>
      </right>
      <top style="double">
        <color indexed="64"/>
      </top>
      <bottom/>
      <diagonal/>
    </border>
    <border>
      <left style="thin">
        <color indexed="64"/>
      </left>
      <right style="thin">
        <color indexed="64"/>
      </right>
      <top style="double">
        <color indexed="64"/>
      </top>
      <bottom style="double">
        <color indexed="64"/>
      </bottom>
      <diagonal/>
    </border>
    <border>
      <left/>
      <right/>
      <top/>
      <bottom style="thin">
        <color indexed="64"/>
      </bottom>
      <diagonal/>
    </border>
    <border>
      <left/>
      <right style="thin">
        <color rgb="FF000000"/>
      </right>
      <top/>
      <bottom style="thin">
        <color rgb="FF000000"/>
      </bottom>
      <diagonal/>
    </border>
    <border>
      <left/>
      <right style="thin">
        <color indexed="64"/>
      </right>
      <top/>
      <bottom style="thin">
        <color indexed="64"/>
      </bottom>
      <diagonal/>
    </border>
    <border>
      <left/>
      <right style="thin">
        <color indexed="64"/>
      </right>
      <top/>
      <bottom style="thin">
        <color rgb="FF000000"/>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ck">
        <color indexed="64"/>
      </bottom>
      <diagonal/>
    </border>
    <border>
      <left style="double">
        <color auto="1"/>
      </left>
      <right/>
      <top/>
      <bottom/>
      <diagonal/>
    </border>
    <border>
      <left/>
      <right style="dashDot">
        <color indexed="64"/>
      </right>
      <top/>
      <bottom/>
      <diagonal/>
    </border>
    <border>
      <left/>
      <right/>
      <top style="double">
        <color auto="1"/>
      </top>
      <bottom style="double">
        <color auto="1"/>
      </bottom>
      <diagonal/>
    </border>
    <border>
      <left/>
      <right style="medium">
        <color indexed="64"/>
      </right>
      <top style="double">
        <color indexed="64"/>
      </top>
      <bottom style="double">
        <color auto="1"/>
      </bottom>
      <diagonal/>
    </border>
  </borders>
  <cellStyleXfs count="2">
    <xf numFmtId="0" fontId="0" fillId="0" borderId="0"/>
    <xf numFmtId="44" fontId="8" fillId="0" borderId="0" applyFont="0" applyFill="0" applyBorder="0" applyAlignment="0" applyProtection="0"/>
  </cellStyleXfs>
  <cellXfs count="281">
    <xf numFmtId="0" fontId="0" fillId="0" borderId="0" xfId="0"/>
    <xf numFmtId="164" fontId="2" fillId="0" borderId="1" xfId="0" applyNumberFormat="1" applyFont="1" applyBorder="1" applyAlignment="1">
      <alignment horizontal="center" vertical="center" wrapText="1"/>
    </xf>
    <xf numFmtId="164" fontId="2" fillId="2" borderId="1" xfId="0" applyNumberFormat="1" applyFont="1" applyFill="1" applyBorder="1" applyAlignment="1">
      <alignment horizontal="center" vertical="center"/>
    </xf>
    <xf numFmtId="164" fontId="2" fillId="4" borderId="1" xfId="0" applyNumberFormat="1" applyFont="1" applyFill="1" applyBorder="1" applyAlignment="1">
      <alignment horizontal="center" vertical="center"/>
    </xf>
    <xf numFmtId="164" fontId="1" fillId="4" borderId="1"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2"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164" fontId="2" fillId="3" borderId="1" xfId="0" applyNumberFormat="1" applyFont="1" applyFill="1" applyBorder="1" applyAlignment="1">
      <alignment horizontal="center" vertical="center"/>
    </xf>
    <xf numFmtId="164" fontId="1" fillId="3" borderId="1" xfId="0" applyNumberFormat="1" applyFont="1" applyFill="1" applyBorder="1" applyAlignment="1">
      <alignment horizontal="center" vertical="center"/>
    </xf>
    <xf numFmtId="164"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xf>
    <xf numFmtId="164" fontId="2"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4" fontId="6" fillId="0" borderId="0" xfId="0" applyNumberFormat="1" applyFont="1" applyAlignment="1">
      <alignment horizontal="center" vertical="center"/>
    </xf>
    <xf numFmtId="164" fontId="1" fillId="2" borderId="1" xfId="0"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164" fontId="2" fillId="3" borderId="1" xfId="0" applyNumberFormat="1" applyFont="1" applyFill="1" applyBorder="1" applyAlignment="1">
      <alignment horizontal="center" vertical="center" wrapText="1"/>
    </xf>
    <xf numFmtId="164" fontId="4" fillId="0" borderId="1" xfId="0" applyNumberFormat="1" applyFont="1" applyBorder="1" applyAlignment="1">
      <alignment horizontal="center" vertical="center"/>
    </xf>
    <xf numFmtId="164" fontId="3" fillId="2" borderId="1" xfId="0" applyNumberFormat="1" applyFont="1" applyFill="1" applyBorder="1" applyAlignment="1">
      <alignment horizontal="center" vertical="center"/>
    </xf>
    <xf numFmtId="164" fontId="3" fillId="3" borderId="1"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164" fontId="1" fillId="3" borderId="1"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164" fontId="4" fillId="0" borderId="1" xfId="0" applyNumberFormat="1" applyFont="1" applyBorder="1" applyAlignment="1">
      <alignment horizontal="center" vertical="center" wrapText="1"/>
    </xf>
    <xf numFmtId="164" fontId="3" fillId="4" borderId="1" xfId="0" applyNumberFormat="1" applyFont="1" applyFill="1" applyBorder="1" applyAlignment="1">
      <alignment horizontal="center" vertical="center"/>
    </xf>
    <xf numFmtId="164" fontId="4" fillId="4" borderId="1" xfId="0" applyNumberFormat="1" applyFont="1" applyFill="1" applyBorder="1" applyAlignment="1">
      <alignment horizontal="center" vertical="center"/>
    </xf>
    <xf numFmtId="164" fontId="2" fillId="4"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xf>
    <xf numFmtId="164" fontId="1" fillId="5" borderId="1" xfId="0" applyNumberFormat="1" applyFont="1" applyFill="1" applyBorder="1" applyAlignment="1">
      <alignment horizontal="center" vertical="center"/>
    </xf>
    <xf numFmtId="164" fontId="2" fillId="6" borderId="1" xfId="0" applyNumberFormat="1" applyFont="1" applyFill="1" applyBorder="1" applyAlignment="1">
      <alignment horizontal="center" vertical="center"/>
    </xf>
    <xf numFmtId="164" fontId="5" fillId="4" borderId="1" xfId="0" applyNumberFormat="1" applyFont="1" applyFill="1" applyBorder="1" applyAlignment="1">
      <alignment horizontal="center" vertical="center" wrapText="1"/>
    </xf>
    <xf numFmtId="164" fontId="1" fillId="4" borderId="3" xfId="0" applyNumberFormat="1" applyFont="1" applyFill="1" applyBorder="1" applyAlignment="1">
      <alignment horizontal="center" vertical="center"/>
    </xf>
    <xf numFmtId="164" fontId="2" fillId="0" borderId="5" xfId="0" applyNumberFormat="1" applyFont="1" applyBorder="1" applyAlignment="1">
      <alignment horizontal="center" vertical="center"/>
    </xf>
    <xf numFmtId="164" fontId="2" fillId="0" borderId="6" xfId="0" applyNumberFormat="1" applyFont="1" applyBorder="1" applyAlignment="1">
      <alignment horizontal="center" vertical="center"/>
    </xf>
    <xf numFmtId="164" fontId="2" fillId="2" borderId="7" xfId="0" applyNumberFormat="1" applyFont="1" applyFill="1" applyBorder="1" applyAlignment="1">
      <alignment horizontal="center" vertical="center"/>
    </xf>
    <xf numFmtId="164" fontId="1" fillId="3" borderId="0" xfId="0" applyNumberFormat="1" applyFont="1" applyFill="1" applyAlignment="1">
      <alignment horizontal="center" vertical="center"/>
    </xf>
    <xf numFmtId="164" fontId="2" fillId="3" borderId="0" xfId="0" applyNumberFormat="1" applyFont="1" applyFill="1" applyAlignment="1">
      <alignment horizontal="center" vertical="center"/>
    </xf>
    <xf numFmtId="164" fontId="1" fillId="2" borderId="6" xfId="0" applyNumberFormat="1" applyFont="1" applyFill="1" applyBorder="1" applyAlignment="1">
      <alignment horizontal="center" vertical="center"/>
    </xf>
    <xf numFmtId="164" fontId="2" fillId="2" borderId="6" xfId="0" applyNumberFormat="1" applyFont="1" applyFill="1" applyBorder="1" applyAlignment="1">
      <alignment horizontal="center" vertical="center"/>
    </xf>
    <xf numFmtId="164" fontId="3" fillId="0" borderId="10" xfId="0" applyNumberFormat="1" applyFont="1" applyBorder="1" applyAlignment="1">
      <alignment horizontal="center" vertical="center"/>
    </xf>
    <xf numFmtId="164" fontId="2" fillId="2" borderId="10" xfId="0" applyNumberFormat="1" applyFont="1" applyFill="1" applyBorder="1" applyAlignment="1">
      <alignment horizontal="center" vertical="center"/>
    </xf>
    <xf numFmtId="164" fontId="1" fillId="5" borderId="14" xfId="0" applyNumberFormat="1" applyFont="1" applyFill="1" applyBorder="1" applyAlignment="1">
      <alignment horizontal="center" vertical="center"/>
    </xf>
    <xf numFmtId="164" fontId="1" fillId="5" borderId="13" xfId="0" applyNumberFormat="1" applyFont="1" applyFill="1" applyBorder="1" applyAlignment="1">
      <alignment horizontal="center" vertical="center"/>
    </xf>
    <xf numFmtId="164" fontId="1" fillId="5" borderId="6" xfId="0" applyNumberFormat="1" applyFont="1" applyFill="1" applyBorder="1" applyAlignment="1">
      <alignment horizontal="center" vertical="center"/>
    </xf>
    <xf numFmtId="164" fontId="3" fillId="0" borderId="8" xfId="0" applyNumberFormat="1" applyFont="1" applyBorder="1" applyAlignment="1">
      <alignment horizontal="center" vertical="center"/>
    </xf>
    <xf numFmtId="164" fontId="2" fillId="2" borderId="8" xfId="0" applyNumberFormat="1" applyFont="1" applyFill="1" applyBorder="1" applyAlignment="1">
      <alignment horizontal="center" vertical="center"/>
    </xf>
    <xf numFmtId="164" fontId="2" fillId="4" borderId="8" xfId="0" applyNumberFormat="1" applyFont="1" applyFill="1" applyBorder="1" applyAlignment="1">
      <alignment horizontal="center" vertical="center"/>
    </xf>
    <xf numFmtId="164" fontId="2" fillId="0" borderId="17" xfId="0" applyNumberFormat="1" applyFont="1" applyBorder="1" applyAlignment="1">
      <alignment horizontal="center" vertical="center"/>
    </xf>
    <xf numFmtId="164" fontId="2" fillId="0" borderId="17" xfId="0" applyNumberFormat="1" applyFont="1" applyBorder="1" applyAlignment="1">
      <alignment horizontal="center" vertical="center" wrapText="1"/>
    </xf>
    <xf numFmtId="164" fontId="3" fillId="0" borderId="17" xfId="0" applyNumberFormat="1" applyFont="1" applyBorder="1" applyAlignment="1">
      <alignment horizontal="center" vertical="center"/>
    </xf>
    <xf numFmtId="164" fontId="2" fillId="2" borderId="17" xfId="0" applyNumberFormat="1" applyFont="1" applyFill="1" applyBorder="1" applyAlignment="1">
      <alignment horizontal="center" vertical="center" wrapText="1"/>
    </xf>
    <xf numFmtId="164" fontId="2" fillId="4" borderId="17" xfId="0" applyNumberFormat="1" applyFont="1" applyFill="1" applyBorder="1" applyAlignment="1">
      <alignment horizontal="center" vertical="center"/>
    </xf>
    <xf numFmtId="164" fontId="2" fillId="2" borderId="17" xfId="0" applyNumberFormat="1" applyFont="1" applyFill="1" applyBorder="1" applyAlignment="1">
      <alignment horizontal="center" vertical="center"/>
    </xf>
    <xf numFmtId="164" fontId="3" fillId="0" borderId="18" xfId="0" applyNumberFormat="1" applyFont="1" applyBorder="1" applyAlignment="1">
      <alignment horizontal="center" vertical="center"/>
    </xf>
    <xf numFmtId="164" fontId="4" fillId="0" borderId="17" xfId="0" applyNumberFormat="1" applyFont="1" applyBorder="1" applyAlignment="1">
      <alignment horizontal="center" vertical="center"/>
    </xf>
    <xf numFmtId="164" fontId="2" fillId="3" borderId="8" xfId="0" applyNumberFormat="1" applyFont="1" applyFill="1" applyBorder="1" applyAlignment="1">
      <alignment horizontal="center" vertical="center"/>
    </xf>
    <xf numFmtId="164" fontId="1" fillId="3" borderId="8" xfId="0" applyNumberFormat="1" applyFont="1" applyFill="1" applyBorder="1" applyAlignment="1">
      <alignment horizontal="center" vertical="center"/>
    </xf>
    <xf numFmtId="164" fontId="1" fillId="4" borderId="17" xfId="0" applyNumberFormat="1" applyFont="1" applyFill="1" applyBorder="1" applyAlignment="1">
      <alignment horizontal="center" vertical="center"/>
    </xf>
    <xf numFmtId="164" fontId="1" fillId="4" borderId="20" xfId="0" applyNumberFormat="1" applyFont="1" applyFill="1" applyBorder="1" applyAlignment="1">
      <alignment horizontal="center" vertical="center"/>
    </xf>
    <xf numFmtId="164" fontId="1" fillId="3" borderId="2" xfId="0" applyNumberFormat="1" applyFont="1" applyFill="1" applyBorder="1" applyAlignment="1">
      <alignment horizontal="center" vertical="center"/>
    </xf>
    <xf numFmtId="164" fontId="1" fillId="4" borderId="14" xfId="0" applyNumberFormat="1" applyFont="1" applyFill="1" applyBorder="1" applyAlignment="1">
      <alignment horizontal="center" vertical="center"/>
    </xf>
    <xf numFmtId="164" fontId="2" fillId="0" borderId="16" xfId="0" applyNumberFormat="1" applyFont="1" applyBorder="1" applyAlignment="1">
      <alignment horizontal="center" vertical="center"/>
    </xf>
    <xf numFmtId="164" fontId="2" fillId="5" borderId="8" xfId="0" applyNumberFormat="1" applyFont="1" applyFill="1" applyBorder="1" applyAlignment="1">
      <alignment horizontal="center" vertical="center"/>
    </xf>
    <xf numFmtId="164" fontId="2" fillId="5" borderId="17" xfId="0" applyNumberFormat="1" applyFont="1" applyFill="1" applyBorder="1" applyAlignment="1">
      <alignment horizontal="center" vertical="center"/>
    </xf>
    <xf numFmtId="164" fontId="2" fillId="6" borderId="17" xfId="0" applyNumberFormat="1" applyFont="1" applyFill="1" applyBorder="1" applyAlignment="1">
      <alignment horizontal="center" vertical="center"/>
    </xf>
    <xf numFmtId="164" fontId="3" fillId="6" borderId="17" xfId="0" applyNumberFormat="1" applyFont="1" applyFill="1" applyBorder="1" applyAlignment="1">
      <alignment horizontal="center" vertical="center"/>
    </xf>
    <xf numFmtId="164" fontId="1" fillId="6" borderId="1" xfId="0" applyNumberFormat="1" applyFont="1" applyFill="1" applyBorder="1" applyAlignment="1">
      <alignment horizontal="center" vertical="center"/>
    </xf>
    <xf numFmtId="164" fontId="1" fillId="7" borderId="1" xfId="0" applyNumberFormat="1" applyFont="1" applyFill="1" applyBorder="1" applyAlignment="1">
      <alignment horizontal="center" vertical="center"/>
    </xf>
    <xf numFmtId="164" fontId="1" fillId="4" borderId="1" xfId="0" applyNumberFormat="1" applyFont="1" applyFill="1" applyBorder="1" applyAlignment="1">
      <alignment horizontal="center" vertical="center" wrapText="1"/>
    </xf>
    <xf numFmtId="164" fontId="2" fillId="5" borderId="5" xfId="0" applyNumberFormat="1" applyFont="1" applyFill="1" applyBorder="1" applyAlignment="1">
      <alignment horizontal="center" vertical="center"/>
    </xf>
    <xf numFmtId="164" fontId="2" fillId="5" borderId="6" xfId="0" applyNumberFormat="1" applyFont="1" applyFill="1" applyBorder="1" applyAlignment="1">
      <alignment horizontal="center" vertical="center"/>
    </xf>
    <xf numFmtId="164" fontId="2" fillId="5" borderId="7" xfId="0" applyNumberFormat="1" applyFont="1" applyFill="1" applyBorder="1" applyAlignment="1">
      <alignment horizontal="center" vertical="center"/>
    </xf>
    <xf numFmtId="164" fontId="2" fillId="6" borderId="10" xfId="0" applyNumberFormat="1" applyFont="1" applyFill="1" applyBorder="1" applyAlignment="1">
      <alignment horizontal="center" vertical="center"/>
    </xf>
    <xf numFmtId="0" fontId="11" fillId="0" borderId="0" xfId="0" applyFont="1"/>
    <xf numFmtId="0" fontId="10" fillId="0" borderId="0" xfId="0" applyFont="1"/>
    <xf numFmtId="0" fontId="10" fillId="0" borderId="24" xfId="0" applyFont="1" applyBorder="1"/>
    <xf numFmtId="0" fontId="10" fillId="0" borderId="24" xfId="0" applyFont="1" applyBorder="1" applyAlignment="1">
      <alignment horizontal="center"/>
    </xf>
    <xf numFmtId="0" fontId="10" fillId="0" borderId="0" xfId="0" applyFont="1" applyAlignment="1">
      <alignment horizontal="left" indent="6"/>
    </xf>
    <xf numFmtId="165" fontId="11" fillId="0" borderId="0" xfId="1" applyNumberFormat="1" applyFont="1"/>
    <xf numFmtId="166" fontId="11" fillId="0" borderId="0" xfId="0" applyNumberFormat="1" applyFont="1"/>
    <xf numFmtId="0" fontId="10" fillId="0" borderId="0" xfId="0" applyFont="1" applyAlignment="1">
      <alignment horizontal="left"/>
    </xf>
    <xf numFmtId="0" fontId="10" fillId="0" borderId="24" xfId="0" applyFont="1" applyBorder="1" applyAlignment="1">
      <alignment horizontal="left"/>
    </xf>
    <xf numFmtId="165" fontId="11" fillId="0" borderId="24" xfId="1" applyNumberFormat="1" applyFont="1" applyBorder="1"/>
    <xf numFmtId="166" fontId="11" fillId="0" borderId="0" xfId="1" applyNumberFormat="1" applyFont="1" applyBorder="1"/>
    <xf numFmtId="9" fontId="11" fillId="0" borderId="0" xfId="0" applyNumberFormat="1" applyFont="1"/>
    <xf numFmtId="0" fontId="0" fillId="0" borderId="0" xfId="0" applyAlignment="1">
      <alignment horizontal="center"/>
    </xf>
    <xf numFmtId="0" fontId="4" fillId="2" borderId="1" xfId="0" applyFont="1" applyFill="1" applyBorder="1" applyAlignment="1">
      <alignment horizontal="right" wrapText="1"/>
    </xf>
    <xf numFmtId="0" fontId="4" fillId="0" borderId="1" xfId="0" applyFont="1" applyBorder="1" applyAlignment="1">
      <alignment horizontal="right" wrapText="1"/>
    </xf>
    <xf numFmtId="0" fontId="4" fillId="0" borderId="1" xfId="0" applyFont="1" applyBorder="1" applyAlignment="1">
      <alignment horizontal="center" wrapText="1"/>
    </xf>
    <xf numFmtId="0" fontId="4" fillId="3" borderId="1" xfId="0" applyFont="1" applyFill="1" applyBorder="1" applyAlignment="1">
      <alignment horizontal="right"/>
    </xf>
    <xf numFmtId="0" fontId="3" fillId="3" borderId="1" xfId="0" applyFont="1" applyFill="1" applyBorder="1"/>
    <xf numFmtId="8" fontId="3" fillId="0" borderId="1" xfId="0" applyNumberFormat="1" applyFont="1" applyBorder="1" applyAlignment="1">
      <alignment vertical="center"/>
    </xf>
    <xf numFmtId="6" fontId="3" fillId="0" borderId="1" xfId="0" applyNumberFormat="1" applyFont="1" applyBorder="1" applyAlignment="1">
      <alignment vertical="center"/>
    </xf>
    <xf numFmtId="0" fontId="3" fillId="2" borderId="1" xfId="0" applyFont="1" applyFill="1" applyBorder="1" applyAlignment="1">
      <alignment vertical="center"/>
    </xf>
    <xf numFmtId="6" fontId="3" fillId="4" borderId="1" xfId="0" applyNumberFormat="1" applyFont="1" applyFill="1" applyBorder="1" applyAlignment="1">
      <alignment vertical="center"/>
    </xf>
    <xf numFmtId="0" fontId="3" fillId="4" borderId="1" xfId="0" applyFont="1" applyFill="1" applyBorder="1" applyAlignment="1">
      <alignment vertical="center"/>
    </xf>
    <xf numFmtId="0" fontId="3" fillId="0" borderId="1" xfId="0" applyFont="1" applyBorder="1" applyAlignment="1">
      <alignment vertical="center"/>
    </xf>
    <xf numFmtId="6" fontId="3" fillId="2" borderId="1" xfId="0" applyNumberFormat="1" applyFont="1" applyFill="1" applyBorder="1" applyAlignment="1">
      <alignment vertical="center"/>
    </xf>
    <xf numFmtId="0" fontId="3" fillId="0" borderId="1" xfId="0" applyFont="1" applyBorder="1"/>
    <xf numFmtId="6" fontId="4" fillId="4" borderId="1" xfId="0" applyNumberFormat="1" applyFont="1" applyFill="1" applyBorder="1" applyAlignment="1">
      <alignment horizontal="right"/>
    </xf>
    <xf numFmtId="6" fontId="3" fillId="0" borderId="1" xfId="0" applyNumberFormat="1" applyFont="1" applyBorder="1"/>
    <xf numFmtId="6" fontId="3" fillId="0" borderId="1" xfId="0" applyNumberFormat="1" applyFont="1" applyBorder="1" applyAlignment="1">
      <alignment wrapText="1"/>
    </xf>
    <xf numFmtId="3" fontId="3" fillId="0" borderId="1" xfId="0" applyNumberFormat="1" applyFont="1" applyBorder="1"/>
    <xf numFmtId="8" fontId="3" fillId="0" borderId="1" xfId="0" applyNumberFormat="1" applyFont="1" applyBorder="1"/>
    <xf numFmtId="8" fontId="3" fillId="4" borderId="1" xfId="0" applyNumberFormat="1" applyFont="1" applyFill="1" applyBorder="1" applyAlignment="1">
      <alignment vertical="center"/>
    </xf>
    <xf numFmtId="164" fontId="0" fillId="0" borderId="0" xfId="0" applyNumberFormat="1" applyAlignment="1">
      <alignment horizontal="center"/>
    </xf>
    <xf numFmtId="0" fontId="0" fillId="8" borderId="1" xfId="0" applyFill="1" applyBorder="1" applyAlignment="1">
      <alignment horizontal="center"/>
    </xf>
    <xf numFmtId="0" fontId="0" fillId="0" borderId="1" xfId="0" applyFill="1" applyBorder="1" applyAlignment="1">
      <alignment horizontal="center"/>
    </xf>
    <xf numFmtId="0" fontId="9" fillId="8" borderId="26" xfId="0" applyFont="1" applyFill="1" applyBorder="1" applyAlignment="1">
      <alignment horizontal="center"/>
    </xf>
    <xf numFmtId="164" fontId="9" fillId="8" borderId="26" xfId="0" applyNumberFormat="1" applyFont="1" applyFill="1" applyBorder="1" applyAlignment="1">
      <alignment horizontal="center"/>
    </xf>
    <xf numFmtId="164" fontId="0" fillId="0" borderId="1" xfId="0" applyNumberFormat="1" applyFill="1" applyBorder="1" applyAlignment="1">
      <alignment horizontal="center"/>
    </xf>
    <xf numFmtId="0" fontId="0" fillId="0" borderId="25" xfId="0" applyFill="1" applyBorder="1" applyAlignment="1">
      <alignment horizontal="center"/>
    </xf>
    <xf numFmtId="164" fontId="0" fillId="0" borderId="25" xfId="0" applyNumberFormat="1" applyFill="1" applyBorder="1" applyAlignment="1">
      <alignment horizontal="center"/>
    </xf>
    <xf numFmtId="0" fontId="0" fillId="0" borderId="1" xfId="0" applyFill="1" applyBorder="1" applyAlignment="1">
      <alignment horizontal="left"/>
    </xf>
    <xf numFmtId="0" fontId="0" fillId="0" borderId="25" xfId="0" applyFill="1" applyBorder="1" applyAlignment="1">
      <alignment horizontal="left"/>
    </xf>
    <xf numFmtId="0" fontId="9" fillId="8" borderId="1" xfId="0" applyFont="1" applyFill="1" applyBorder="1" applyAlignment="1">
      <alignment horizontal="center"/>
    </xf>
    <xf numFmtId="165" fontId="14" fillId="0" borderId="27" xfId="0" applyNumberFormat="1" applyFont="1" applyBorder="1"/>
    <xf numFmtId="0" fontId="14" fillId="0" borderId="0" xfId="0" applyFont="1"/>
    <xf numFmtId="0" fontId="11" fillId="0" borderId="0" xfId="0" applyFont="1" applyAlignment="1">
      <alignment horizontal="right"/>
    </xf>
    <xf numFmtId="0" fontId="11" fillId="0" borderId="24" xfId="0" applyFont="1" applyBorder="1"/>
    <xf numFmtId="0" fontId="10" fillId="0" borderId="0" xfId="0" applyFont="1" applyAlignment="1">
      <alignment horizontal="center"/>
    </xf>
    <xf numFmtId="0" fontId="11" fillId="0" borderId="4" xfId="0" applyFont="1" applyBorder="1"/>
    <xf numFmtId="0" fontId="11" fillId="0" borderId="28" xfId="0" applyFont="1" applyBorder="1" applyAlignment="1">
      <alignment horizontal="right"/>
    </xf>
    <xf numFmtId="0" fontId="10" fillId="0" borderId="0" xfId="0" applyFont="1" applyAlignment="1">
      <alignment horizontal="left" indent="1"/>
    </xf>
    <xf numFmtId="165" fontId="11" fillId="0" borderId="0" xfId="1" applyNumberFormat="1" applyFont="1" applyProtection="1"/>
    <xf numFmtId="165" fontId="11" fillId="0" borderId="4" xfId="1" applyNumberFormat="1" applyFont="1" applyBorder="1" applyProtection="1"/>
    <xf numFmtId="165" fontId="11" fillId="0" borderId="0" xfId="1" applyNumberFormat="1" applyFont="1" applyBorder="1" applyProtection="1"/>
    <xf numFmtId="0" fontId="10" fillId="0" borderId="28" xfId="0" applyFont="1" applyBorder="1" applyAlignment="1">
      <alignment horizontal="right"/>
    </xf>
    <xf numFmtId="0" fontId="10" fillId="0" borderId="0" xfId="0" applyFont="1" applyAlignment="1">
      <alignment horizontal="right"/>
    </xf>
    <xf numFmtId="165" fontId="11" fillId="0" borderId="29" xfId="1" applyNumberFormat="1" applyFont="1" applyBorder="1" applyProtection="1"/>
    <xf numFmtId="165" fontId="11" fillId="0" borderId="30" xfId="1" applyNumberFormat="1" applyFont="1" applyBorder="1" applyProtection="1"/>
    <xf numFmtId="165" fontId="11" fillId="0" borderId="29" xfId="0" applyNumberFormat="1" applyFont="1" applyBorder="1"/>
    <xf numFmtId="165" fontId="11" fillId="0" borderId="30" xfId="0" applyNumberFormat="1" applyFont="1" applyBorder="1"/>
    <xf numFmtId="164" fontId="3" fillId="6" borderId="1" xfId="0" applyNumberFormat="1" applyFont="1" applyFill="1" applyBorder="1" applyAlignment="1">
      <alignment horizontal="center" vertical="center" wrapText="1"/>
    </xf>
    <xf numFmtId="166" fontId="11" fillId="0" borderId="0" xfId="1" applyNumberFormat="1" applyFont="1"/>
    <xf numFmtId="165" fontId="11" fillId="0" borderId="29" xfId="1" applyNumberFormat="1" applyFont="1" applyBorder="1"/>
    <xf numFmtId="165" fontId="11" fillId="0" borderId="4" xfId="1" applyNumberFormat="1" applyFont="1" applyBorder="1"/>
    <xf numFmtId="165" fontId="11" fillId="0" borderId="0" xfId="1" applyNumberFormat="1" applyFont="1" applyBorder="1"/>
    <xf numFmtId="0" fontId="11" fillId="0" borderId="29" xfId="0" applyFont="1" applyBorder="1"/>
    <xf numFmtId="166" fontId="11" fillId="0" borderId="24" xfId="1" applyNumberFormat="1" applyFont="1" applyBorder="1"/>
    <xf numFmtId="166" fontId="11" fillId="0" borderId="29" xfId="0" applyNumberFormat="1" applyFont="1" applyBorder="1"/>
    <xf numFmtId="166" fontId="11" fillId="0" borderId="29" xfId="1" applyNumberFormat="1" applyFont="1" applyBorder="1"/>
    <xf numFmtId="0" fontId="1" fillId="0" borderId="1" xfId="0" applyNumberFormat="1" applyFont="1" applyBorder="1" applyAlignment="1">
      <alignment horizontal="center" vertical="center"/>
    </xf>
    <xf numFmtId="0" fontId="1" fillId="2"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0" fontId="1" fillId="3" borderId="1" xfId="0" applyNumberFormat="1" applyFont="1" applyFill="1" applyBorder="1" applyAlignment="1">
      <alignment horizontal="center" vertical="center"/>
    </xf>
    <xf numFmtId="0" fontId="2" fillId="3"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xf>
    <xf numFmtId="0" fontId="3"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3" fillId="2" borderId="1" xfId="0" applyNumberFormat="1"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4" fillId="4" borderId="1" xfId="0" applyNumberFormat="1" applyFont="1" applyFill="1" applyBorder="1" applyAlignment="1">
      <alignment horizontal="center" vertical="center"/>
    </xf>
    <xf numFmtId="0" fontId="2" fillId="4" borderId="1" xfId="0" applyNumberFormat="1" applyFont="1" applyFill="1" applyBorder="1" applyAlignment="1">
      <alignment horizontal="center" vertical="center"/>
    </xf>
    <xf numFmtId="0" fontId="3" fillId="0" borderId="1" xfId="0" applyNumberFormat="1" applyFont="1" applyBorder="1" applyAlignment="1">
      <alignment horizontal="center" vertical="center"/>
    </xf>
    <xf numFmtId="0" fontId="3" fillId="2"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2" fillId="0" borderId="8" xfId="0" applyNumberFormat="1" applyFont="1" applyBorder="1" applyAlignment="1">
      <alignment horizontal="center" vertical="center"/>
    </xf>
    <xf numFmtId="0" fontId="3" fillId="0" borderId="8" xfId="0" applyNumberFormat="1" applyFont="1" applyBorder="1" applyAlignment="1">
      <alignment horizontal="center" vertical="center"/>
    </xf>
    <xf numFmtId="0" fontId="3" fillId="2" borderId="8" xfId="0" applyNumberFormat="1" applyFont="1" applyFill="1" applyBorder="1" applyAlignment="1">
      <alignment horizontal="center" vertical="center" wrapText="1"/>
    </xf>
    <xf numFmtId="0" fontId="3" fillId="0" borderId="8"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1" fillId="3" borderId="1" xfId="0" applyNumberFormat="1" applyFont="1" applyFill="1" applyBorder="1" applyAlignment="1">
      <alignment horizontal="center" vertical="center" wrapText="1"/>
    </xf>
    <xf numFmtId="0" fontId="3" fillId="0" borderId="2" xfId="0" applyNumberFormat="1" applyFont="1" applyBorder="1" applyAlignment="1">
      <alignment horizontal="center" vertical="center" wrapText="1"/>
    </xf>
    <xf numFmtId="0" fontId="2" fillId="0" borderId="17" xfId="0" applyNumberFormat="1" applyFont="1" applyBorder="1" applyAlignment="1">
      <alignment horizontal="center" vertical="center"/>
    </xf>
    <xf numFmtId="0" fontId="3" fillId="0" borderId="17" xfId="0" applyNumberFormat="1" applyFont="1" applyBorder="1" applyAlignment="1">
      <alignment horizontal="center" vertical="center" wrapText="1"/>
    </xf>
    <xf numFmtId="0" fontId="3" fillId="2" borderId="17" xfId="0" applyNumberFormat="1" applyFont="1" applyFill="1" applyBorder="1" applyAlignment="1">
      <alignment horizontal="center" vertical="center" wrapText="1"/>
    </xf>
    <xf numFmtId="0" fontId="2" fillId="0" borderId="17" xfId="0" applyNumberFormat="1" applyFont="1" applyBorder="1" applyAlignment="1">
      <alignment horizontal="center" vertical="center" wrapText="1"/>
    </xf>
    <xf numFmtId="0" fontId="3" fillId="0" borderId="17" xfId="0" applyNumberFormat="1" applyFont="1" applyBorder="1" applyAlignment="1">
      <alignment horizontal="center" vertical="center"/>
    </xf>
    <xf numFmtId="0" fontId="2" fillId="0" borderId="2" xfId="0" applyNumberFormat="1" applyFont="1" applyBorder="1" applyAlignment="1">
      <alignment horizontal="center" vertical="center" wrapText="1"/>
    </xf>
    <xf numFmtId="0" fontId="2" fillId="0" borderId="0" xfId="0" applyNumberFormat="1" applyFont="1" applyAlignment="1">
      <alignment horizontal="center" vertical="center"/>
    </xf>
    <xf numFmtId="0" fontId="2" fillId="3" borderId="8" xfId="0" applyNumberFormat="1" applyFont="1" applyFill="1" applyBorder="1" applyAlignment="1">
      <alignment horizontal="center" vertical="center" wrapText="1"/>
    </xf>
    <xf numFmtId="0" fontId="2" fillId="3" borderId="8" xfId="0" applyNumberFormat="1" applyFont="1" applyFill="1" applyBorder="1" applyAlignment="1">
      <alignment horizontal="center" vertical="center"/>
    </xf>
    <xf numFmtId="0" fontId="1" fillId="0" borderId="2" xfId="0" applyNumberFormat="1" applyFont="1" applyBorder="1" applyAlignment="1">
      <alignment horizontal="center" vertical="center" wrapText="1"/>
    </xf>
    <xf numFmtId="0" fontId="2" fillId="2" borderId="17" xfId="0" applyNumberFormat="1" applyFont="1" applyFill="1" applyBorder="1" applyAlignment="1">
      <alignment horizontal="center" vertical="center" wrapText="1"/>
    </xf>
    <xf numFmtId="0" fontId="4" fillId="4" borderId="19" xfId="0" applyNumberFormat="1" applyFont="1" applyFill="1" applyBorder="1" applyAlignment="1">
      <alignment horizontal="center" vertical="center" wrapText="1"/>
    </xf>
    <xf numFmtId="0" fontId="4" fillId="4" borderId="20" xfId="0" applyNumberFormat="1" applyFont="1" applyFill="1" applyBorder="1" applyAlignment="1">
      <alignment horizontal="center" vertical="center"/>
    </xf>
    <xf numFmtId="0" fontId="2" fillId="4" borderId="20" xfId="0" applyNumberFormat="1" applyFont="1" applyFill="1" applyBorder="1" applyAlignment="1">
      <alignment horizontal="center" vertical="center"/>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center" vertical="center"/>
    </xf>
    <xf numFmtId="0" fontId="2" fillId="0" borderId="6" xfId="0" applyNumberFormat="1" applyFont="1" applyBorder="1" applyAlignment="1">
      <alignment horizontal="center" vertical="center" wrapText="1"/>
    </xf>
    <xf numFmtId="0" fontId="2" fillId="0" borderId="6" xfId="0" applyNumberFormat="1" applyFont="1" applyBorder="1" applyAlignment="1">
      <alignment horizontal="center" vertical="center"/>
    </xf>
    <xf numFmtId="0" fontId="2" fillId="0" borderId="0" xfId="0" applyNumberFormat="1" applyFont="1" applyAlignment="1">
      <alignment horizontal="center" vertical="center" wrapText="1"/>
    </xf>
    <xf numFmtId="0" fontId="3" fillId="2" borderId="7" xfId="0" applyNumberFormat="1" applyFont="1" applyFill="1" applyBorder="1" applyAlignment="1">
      <alignment horizontal="center" vertical="center" wrapText="1"/>
    </xf>
    <xf numFmtId="0" fontId="2" fillId="0" borderId="7" xfId="0" applyNumberFormat="1" applyFont="1" applyBorder="1" applyAlignment="1">
      <alignment horizontal="center" vertical="center"/>
    </xf>
    <xf numFmtId="0" fontId="2" fillId="2" borderId="7" xfId="0" applyNumberFormat="1" applyFont="1" applyFill="1" applyBorder="1" applyAlignment="1">
      <alignment horizontal="center" vertical="center" wrapText="1"/>
    </xf>
    <xf numFmtId="0" fontId="3" fillId="0" borderId="7" xfId="0" applyNumberFormat="1" applyFont="1" applyBorder="1" applyAlignment="1">
      <alignment horizontal="center" vertical="center" wrapText="1"/>
    </xf>
    <xf numFmtId="0" fontId="2" fillId="0" borderId="7" xfId="0" applyNumberFormat="1" applyFont="1" applyBorder="1" applyAlignment="1">
      <alignment horizontal="center" vertical="center" wrapText="1"/>
    </xf>
    <xf numFmtId="0" fontId="4" fillId="0" borderId="6" xfId="0" applyNumberFormat="1" applyFont="1" applyBorder="1" applyAlignment="1">
      <alignment horizontal="center" vertical="center" wrapText="1"/>
    </xf>
    <xf numFmtId="0" fontId="4" fillId="0" borderId="6" xfId="0" applyNumberFormat="1" applyFont="1" applyBorder="1" applyAlignment="1">
      <alignment horizontal="center" vertical="center"/>
    </xf>
    <xf numFmtId="0" fontId="1" fillId="0" borderId="6" xfId="0" applyNumberFormat="1" applyFont="1" applyBorder="1" applyAlignment="1">
      <alignment horizontal="center" vertical="center"/>
    </xf>
    <xf numFmtId="0" fontId="1" fillId="2" borderId="6" xfId="0" applyNumberFormat="1" applyFont="1" applyFill="1" applyBorder="1" applyAlignment="1">
      <alignment horizontal="center" vertical="center"/>
    </xf>
    <xf numFmtId="0" fontId="1" fillId="3" borderId="2"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2" fillId="3" borderId="2" xfId="0" applyNumberFormat="1" applyFont="1" applyFill="1" applyBorder="1" applyAlignment="1">
      <alignment horizontal="center" vertical="center"/>
    </xf>
    <xf numFmtId="0" fontId="2" fillId="0" borderId="9" xfId="0" applyNumberFormat="1" applyFont="1" applyBorder="1" applyAlignment="1">
      <alignment horizontal="center" vertical="center"/>
    </xf>
    <xf numFmtId="0" fontId="1" fillId="3" borderId="0" xfId="0" applyNumberFormat="1" applyFont="1" applyFill="1" applyAlignment="1">
      <alignment horizontal="center" vertical="center"/>
    </xf>
    <xf numFmtId="0" fontId="2" fillId="3" borderId="0" xfId="0" applyNumberFormat="1" applyFont="1" applyFill="1" applyAlignment="1">
      <alignment horizontal="center" vertical="center" wrapText="1"/>
    </xf>
    <xf numFmtId="0" fontId="2" fillId="3" borderId="0" xfId="0" applyNumberFormat="1" applyFont="1" applyFill="1" applyAlignment="1">
      <alignment horizontal="center" vertical="center"/>
    </xf>
    <xf numFmtId="0" fontId="2" fillId="2" borderId="6" xfId="0" applyNumberFormat="1" applyFont="1" applyFill="1" applyBorder="1" applyAlignment="1">
      <alignment horizontal="center" vertical="center"/>
    </xf>
    <xf numFmtId="0" fontId="2" fillId="2" borderId="6" xfId="0" applyNumberFormat="1" applyFont="1" applyFill="1" applyBorder="1" applyAlignment="1">
      <alignment horizontal="center" vertical="center" wrapText="1"/>
    </xf>
    <xf numFmtId="0" fontId="3" fillId="0" borderId="10" xfId="0" applyNumberFormat="1" applyFont="1" applyBorder="1" applyAlignment="1">
      <alignment horizontal="center" vertical="center" wrapText="1"/>
    </xf>
    <xf numFmtId="0" fontId="2" fillId="0" borderId="10" xfId="0" applyNumberFormat="1" applyFont="1" applyBorder="1" applyAlignment="1">
      <alignment horizontal="center" vertical="center"/>
    </xf>
    <xf numFmtId="0" fontId="3" fillId="2" borderId="10" xfId="0" applyNumberFormat="1" applyFont="1" applyFill="1" applyBorder="1" applyAlignment="1">
      <alignment horizontal="center" vertical="center" wrapText="1"/>
    </xf>
    <xf numFmtId="0" fontId="1" fillId="0" borderId="11" xfId="0" applyNumberFormat="1" applyFont="1" applyBorder="1" applyAlignment="1">
      <alignment horizontal="center" vertical="center"/>
    </xf>
    <xf numFmtId="0" fontId="2" fillId="0" borderId="11" xfId="0" applyNumberFormat="1" applyFont="1" applyBorder="1" applyAlignment="1">
      <alignment horizontal="center" vertical="center"/>
    </xf>
    <xf numFmtId="0" fontId="2" fillId="0" borderId="11" xfId="0" applyNumberFormat="1" applyFont="1" applyBorder="1" applyAlignment="1">
      <alignment horizontal="center" vertical="center" wrapText="1"/>
    </xf>
    <xf numFmtId="0" fontId="2" fillId="2" borderId="11" xfId="0" applyNumberFormat="1" applyFont="1" applyFill="1" applyBorder="1" applyAlignment="1">
      <alignment horizontal="center" vertical="center" wrapText="1"/>
    </xf>
    <xf numFmtId="0" fontId="2" fillId="2" borderId="12" xfId="0" applyNumberFormat="1" applyFont="1" applyFill="1" applyBorder="1" applyAlignment="1">
      <alignment horizontal="center" vertical="center" wrapText="1"/>
    </xf>
    <xf numFmtId="0" fontId="4" fillId="5" borderId="14" xfId="0" applyNumberFormat="1" applyFont="1" applyFill="1" applyBorder="1" applyAlignment="1">
      <alignment horizontal="center" vertical="center"/>
    </xf>
    <xf numFmtId="0" fontId="2" fillId="5" borderId="14"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4" fillId="3" borderId="1" xfId="0" applyNumberFormat="1" applyFont="1" applyFill="1" applyBorder="1" applyAlignment="1">
      <alignment horizontal="center" vertical="center"/>
    </xf>
    <xf numFmtId="0" fontId="3" fillId="4" borderId="1" xfId="0" applyNumberFormat="1" applyFont="1" applyFill="1" applyBorder="1" applyAlignment="1">
      <alignment horizontal="center" vertical="center"/>
    </xf>
    <xf numFmtId="0" fontId="4" fillId="4" borderId="14" xfId="0" applyNumberFormat="1" applyFont="1" applyFill="1" applyBorder="1" applyAlignment="1">
      <alignment horizontal="center" vertical="center"/>
    </xf>
    <xf numFmtId="0" fontId="2" fillId="4" borderId="14" xfId="0" applyNumberFormat="1" applyFont="1" applyFill="1" applyBorder="1" applyAlignment="1">
      <alignment horizontal="center" vertical="center"/>
    </xf>
    <xf numFmtId="0" fontId="7" fillId="0" borderId="1" xfId="0" applyNumberFormat="1" applyFont="1" applyBorder="1" applyAlignment="1">
      <alignment horizontal="center" vertical="center" wrapText="1"/>
    </xf>
    <xf numFmtId="0" fontId="4" fillId="4" borderId="1" xfId="0" applyNumberFormat="1" applyFont="1" applyFill="1" applyBorder="1" applyAlignment="1">
      <alignment horizontal="center" vertical="center" wrapText="1"/>
    </xf>
    <xf numFmtId="0" fontId="2" fillId="4"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5" fillId="0" borderId="1" xfId="0" applyNumberFormat="1" applyFont="1" applyBorder="1" applyAlignment="1">
      <alignment horizontal="center" vertical="center"/>
    </xf>
    <xf numFmtId="0" fontId="4"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xf>
    <xf numFmtId="0" fontId="1" fillId="4" borderId="1" xfId="0" applyNumberFormat="1" applyFont="1" applyFill="1" applyBorder="1" applyAlignment="1">
      <alignment horizontal="center" vertical="center"/>
    </xf>
    <xf numFmtId="0" fontId="13" fillId="0" borderId="1" xfId="0" applyNumberFormat="1" applyFont="1" applyBorder="1" applyAlignment="1">
      <alignment horizontal="left"/>
    </xf>
    <xf numFmtId="0" fontId="4" fillId="0" borderId="1" xfId="0" applyNumberFormat="1" applyFont="1" applyBorder="1" applyAlignment="1">
      <alignment horizontal="center"/>
    </xf>
    <xf numFmtId="0" fontId="4" fillId="2" borderId="1" xfId="0" applyNumberFormat="1" applyFont="1" applyFill="1" applyBorder="1" applyAlignment="1">
      <alignment horizontal="right" wrapText="1"/>
    </xf>
    <xf numFmtId="0" fontId="4" fillId="0" borderId="1" xfId="0" applyNumberFormat="1" applyFont="1" applyBorder="1" applyAlignment="1">
      <alignment horizontal="right" wrapText="1"/>
    </xf>
    <xf numFmtId="0" fontId="4" fillId="3" borderId="1" xfId="0" applyNumberFormat="1" applyFont="1" applyFill="1" applyBorder="1" applyAlignment="1">
      <alignment vertical="center"/>
    </xf>
    <xf numFmtId="0" fontId="3" fillId="3" borderId="1" xfId="0" applyNumberFormat="1" applyFont="1" applyFill="1" applyBorder="1" applyAlignment="1">
      <alignment horizontal="center" wrapText="1"/>
    </xf>
    <xf numFmtId="0" fontId="3" fillId="3" borderId="1" xfId="0" applyNumberFormat="1" applyFont="1" applyFill="1" applyBorder="1" applyAlignment="1">
      <alignment horizontal="center"/>
    </xf>
    <xf numFmtId="0" fontId="3" fillId="0" borderId="1" xfId="0" applyNumberFormat="1" applyFont="1" applyBorder="1" applyAlignment="1">
      <alignment vertical="center" wrapText="1"/>
    </xf>
    <xf numFmtId="0" fontId="3" fillId="0" borderId="1" xfId="0" applyNumberFormat="1" applyFont="1" applyBorder="1" applyAlignment="1">
      <alignment wrapText="1"/>
    </xf>
    <xf numFmtId="0" fontId="3" fillId="0" borderId="1" xfId="0" applyNumberFormat="1" applyFont="1" applyBorder="1" applyAlignment="1">
      <alignment horizontal="left" vertical="center" wrapText="1"/>
    </xf>
    <xf numFmtId="0" fontId="3" fillId="0" borderId="1" xfId="0" applyNumberFormat="1" applyFont="1" applyBorder="1"/>
    <xf numFmtId="0" fontId="4" fillId="0" borderId="1" xfId="0" applyNumberFormat="1" applyFont="1" applyBorder="1"/>
    <xf numFmtId="0" fontId="3" fillId="0" borderId="1" xfId="0" applyNumberFormat="1" applyFont="1" applyBorder="1" applyAlignment="1">
      <alignment horizontal="center"/>
    </xf>
    <xf numFmtId="0" fontId="3" fillId="2" borderId="1" xfId="0" applyNumberFormat="1" applyFont="1" applyFill="1" applyBorder="1"/>
    <xf numFmtId="0" fontId="3" fillId="0" borderId="1" xfId="0" applyNumberFormat="1" applyFont="1" applyBorder="1" applyAlignment="1">
      <alignment horizontal="center" wrapText="1"/>
    </xf>
    <xf numFmtId="0" fontId="3" fillId="2" borderId="1" xfId="0" applyNumberFormat="1" applyFont="1" applyFill="1" applyBorder="1" applyAlignment="1">
      <alignment horizontal="center" wrapText="1"/>
    </xf>
    <xf numFmtId="0" fontId="3" fillId="2" borderId="1" xfId="0" applyNumberFormat="1" applyFont="1" applyFill="1" applyBorder="1" applyAlignment="1">
      <alignment horizontal="center"/>
    </xf>
    <xf numFmtId="0" fontId="3" fillId="2" borderId="1" xfId="0" applyNumberFormat="1" applyFont="1" applyFill="1" applyBorder="1" applyAlignment="1">
      <alignment wrapText="1"/>
    </xf>
    <xf numFmtId="0" fontId="4" fillId="4" borderId="19" xfId="0" applyNumberFormat="1" applyFont="1" applyFill="1" applyBorder="1" applyAlignment="1">
      <alignment vertical="center"/>
    </xf>
    <xf numFmtId="0" fontId="4" fillId="4" borderId="19" xfId="0" applyNumberFormat="1" applyFont="1" applyFill="1" applyBorder="1"/>
    <xf numFmtId="0" fontId="3" fillId="4" borderId="19" xfId="0" applyNumberFormat="1" applyFont="1" applyFill="1" applyBorder="1"/>
    <xf numFmtId="0" fontId="6" fillId="0" borderId="0" xfId="0" applyNumberFormat="1" applyFont="1" applyAlignment="1">
      <alignment horizontal="center" vertical="center"/>
    </xf>
    <xf numFmtId="164" fontId="4" fillId="4" borderId="1" xfId="0" applyNumberFormat="1" applyFont="1" applyFill="1" applyBorder="1" applyAlignment="1">
      <alignment horizontal="right"/>
    </xf>
    <xf numFmtId="8" fontId="4" fillId="4" borderId="19" xfId="0" applyNumberFormat="1" applyFont="1" applyFill="1" applyBorder="1" applyAlignment="1">
      <alignment horizontal="right"/>
    </xf>
    <xf numFmtId="164" fontId="1" fillId="0" borderId="1"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1" fillId="0" borderId="4" xfId="0" applyNumberFormat="1" applyFont="1" applyBorder="1" applyAlignment="1">
      <alignment horizontal="center" vertical="center"/>
    </xf>
    <xf numFmtId="164" fontId="1" fillId="0" borderId="15" xfId="0" applyNumberFormat="1" applyFont="1" applyBorder="1" applyAlignment="1">
      <alignment horizontal="center" vertical="center"/>
    </xf>
    <xf numFmtId="164" fontId="1" fillId="0" borderId="21" xfId="0" applyNumberFormat="1" applyFont="1" applyBorder="1" applyAlignment="1">
      <alignment horizontal="center" vertical="center"/>
    </xf>
    <xf numFmtId="164" fontId="1" fillId="0" borderId="22" xfId="0" applyNumberFormat="1" applyFont="1" applyBorder="1" applyAlignment="1">
      <alignment horizontal="center" vertical="center"/>
    </xf>
    <xf numFmtId="164" fontId="1" fillId="0" borderId="23" xfId="0" applyNumberFormat="1" applyFont="1" applyBorder="1" applyAlignment="1">
      <alignment horizontal="center" vertical="center"/>
    </xf>
    <xf numFmtId="164" fontId="1" fillId="0" borderId="17" xfId="0" applyNumberFormat="1" applyFont="1" applyBorder="1" applyAlignment="1">
      <alignment horizontal="center" vertical="center"/>
    </xf>
    <xf numFmtId="0" fontId="12" fillId="0" borderId="4" xfId="0" applyFont="1" applyBorder="1" applyAlignment="1">
      <alignment horizontal="center"/>
    </xf>
    <xf numFmtId="0" fontId="12" fillId="0" borderId="15" xfId="0" applyFont="1" applyBorder="1" applyAlignment="1">
      <alignment horizontal="center"/>
    </xf>
    <xf numFmtId="164" fontId="1" fillId="0" borderId="1" xfId="0" applyNumberFormat="1" applyFont="1" applyBorder="1" applyAlignment="1">
      <alignment horizontal="center" vertical="center" wrapText="1"/>
    </xf>
    <xf numFmtId="0" fontId="9" fillId="8" borderId="2" xfId="0" applyFont="1" applyFill="1" applyBorder="1" applyAlignment="1">
      <alignment horizontal="center"/>
    </xf>
    <xf numFmtId="0" fontId="9" fillId="8" borderId="1" xfId="0" applyFont="1" applyFill="1" applyBorder="1" applyAlignment="1">
      <alignment horizontal="center"/>
    </xf>
    <xf numFmtId="0" fontId="10" fillId="0" borderId="0" xfId="0" applyFont="1" applyAlignment="1">
      <alignment horizontal="center"/>
    </xf>
    <xf numFmtId="0" fontId="15" fillId="0" borderId="24" xfId="0" applyFont="1" applyBorder="1" applyAlignment="1">
      <alignment horizontal="center"/>
    </xf>
    <xf numFmtId="0" fontId="15" fillId="0" borderId="0" xfId="0" applyFont="1" applyAlignment="1">
      <alignment horizontal="center"/>
    </xf>
    <xf numFmtId="0" fontId="15" fillId="0" borderId="29" xfId="0"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CIP 2023-2027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'Total 5 YR CIP'!$A$30</c:f>
              <c:strCache>
                <c:ptCount val="1"/>
                <c:pt idx="0">
                  <c:v>Total Project Cost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5 YR CIP'!$B$29:$G$29</c:f>
              <c:strCache>
                <c:ptCount val="6"/>
                <c:pt idx="0">
                  <c:v>FY2023</c:v>
                </c:pt>
                <c:pt idx="1">
                  <c:v>FY2024</c:v>
                </c:pt>
                <c:pt idx="2">
                  <c:v>FY2025</c:v>
                </c:pt>
                <c:pt idx="3">
                  <c:v>FY2026</c:v>
                </c:pt>
                <c:pt idx="4">
                  <c:v>FY2027</c:v>
                </c:pt>
                <c:pt idx="5">
                  <c:v>Unscheduled</c:v>
                </c:pt>
              </c:strCache>
            </c:strRef>
          </c:cat>
          <c:val>
            <c:numRef>
              <c:f>'Total 5 YR CIP'!$B$30:$G$30</c:f>
              <c:numCache>
                <c:formatCode>_([$$-409]* #,##0_);_([$$-409]* \(#,##0\);_([$$-409]* "-"_);_(@_)</c:formatCode>
                <c:ptCount val="6"/>
                <c:pt idx="0">
                  <c:v>38381199</c:v>
                </c:pt>
                <c:pt idx="1">
                  <c:v>50994220</c:v>
                </c:pt>
                <c:pt idx="2">
                  <c:v>32759258</c:v>
                </c:pt>
                <c:pt idx="3">
                  <c:v>22878655</c:v>
                </c:pt>
                <c:pt idx="4">
                  <c:v>9895229</c:v>
                </c:pt>
                <c:pt idx="5">
                  <c:v>172021000</c:v>
                </c:pt>
              </c:numCache>
            </c:numRef>
          </c:val>
          <c:extLst>
            <c:ext xmlns:c16="http://schemas.microsoft.com/office/drawing/2014/chart" uri="{C3380CC4-5D6E-409C-BE32-E72D297353CC}">
              <c16:uniqueId val="{00000016-0268-483A-9553-045B83F2A607}"/>
            </c:ext>
          </c:extLst>
        </c:ser>
        <c:ser>
          <c:idx val="1"/>
          <c:order val="1"/>
          <c:tx>
            <c:strRef>
              <c:f>'Total 5 YR CIP'!$A$31</c:f>
              <c:strCache>
                <c:ptCount val="1"/>
                <c:pt idx="0">
                  <c:v>Outside Funding</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5 YR CIP'!$B$29:$G$29</c:f>
              <c:strCache>
                <c:ptCount val="6"/>
                <c:pt idx="0">
                  <c:v>FY2023</c:v>
                </c:pt>
                <c:pt idx="1">
                  <c:v>FY2024</c:v>
                </c:pt>
                <c:pt idx="2">
                  <c:v>FY2025</c:v>
                </c:pt>
                <c:pt idx="3">
                  <c:v>FY2026</c:v>
                </c:pt>
                <c:pt idx="4">
                  <c:v>FY2027</c:v>
                </c:pt>
                <c:pt idx="5">
                  <c:v>Unscheduled</c:v>
                </c:pt>
              </c:strCache>
            </c:strRef>
          </c:cat>
          <c:val>
            <c:numRef>
              <c:f>'Total 5 YR CIP'!$B$31:$G$31</c:f>
              <c:numCache>
                <c:formatCode>_([$$-409]* #,##0_);_([$$-409]* \(#,##0\);_([$$-409]* "-"_);_(@_)</c:formatCode>
                <c:ptCount val="6"/>
                <c:pt idx="0">
                  <c:v>8405986.5</c:v>
                </c:pt>
                <c:pt idx="1">
                  <c:v>13724022.5</c:v>
                </c:pt>
                <c:pt idx="2">
                  <c:v>12376816</c:v>
                </c:pt>
                <c:pt idx="3">
                  <c:v>5943989</c:v>
                </c:pt>
                <c:pt idx="4">
                  <c:v>638000</c:v>
                </c:pt>
                <c:pt idx="5">
                  <c:v>505000</c:v>
                </c:pt>
              </c:numCache>
            </c:numRef>
          </c:val>
          <c:extLst>
            <c:ext xmlns:c16="http://schemas.microsoft.com/office/drawing/2014/chart" uri="{C3380CC4-5D6E-409C-BE32-E72D297353CC}">
              <c16:uniqueId val="{00000017-0268-483A-9553-045B83F2A607}"/>
            </c:ext>
          </c:extLst>
        </c:ser>
        <c:dLbls>
          <c:dLblPos val="outEnd"/>
          <c:showLegendKey val="0"/>
          <c:showVal val="1"/>
          <c:showCatName val="0"/>
          <c:showSerName val="0"/>
          <c:showPercent val="0"/>
          <c:showBubbleSize val="0"/>
        </c:dLbls>
        <c:gapWidth val="219"/>
        <c:overlap val="-27"/>
        <c:axId val="1279921072"/>
        <c:axId val="1279921488"/>
      </c:barChart>
      <c:catAx>
        <c:axId val="1279921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9921488"/>
        <c:crosses val="autoZero"/>
        <c:auto val="1"/>
        <c:lblAlgn val="ctr"/>
        <c:lblOffset val="100"/>
        <c:noMultiLvlLbl val="0"/>
      </c:catAx>
      <c:valAx>
        <c:axId val="1279921488"/>
        <c:scaling>
          <c:orientation val="minMax"/>
        </c:scaling>
        <c:delete val="0"/>
        <c:axPos val="l"/>
        <c:majorGridlines>
          <c:spPr>
            <a:ln w="9525" cap="flat" cmpd="sng" algn="ctr">
              <a:solidFill>
                <a:schemeClr val="tx1">
                  <a:lumMod val="15000"/>
                  <a:lumOff val="85000"/>
                </a:schemeClr>
              </a:solidFill>
              <a:round/>
            </a:ln>
            <a:effectLst/>
          </c:spPr>
        </c:majorGridlines>
        <c:numFmt formatCode="_([$$-409]* #,##0_);_([$$-409]* \(#,##0\);_([$$-4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99210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Repair/Replace/Maintain Vehicles &amp; Equipment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161340657160123"/>
          <c:y val="0.11239393939393939"/>
          <c:w val="0.6316156614443813"/>
          <c:h val="0.72468814125507042"/>
        </c:manualLayout>
      </c:layout>
      <c:lineChart>
        <c:grouping val="standard"/>
        <c:varyColors val="0"/>
        <c:ser>
          <c:idx val="0"/>
          <c:order val="0"/>
          <c:tx>
            <c:strRef>
              <c:f>'Category Dashboard'!$B$96</c:f>
              <c:strCache>
                <c:ptCount val="1"/>
                <c:pt idx="0">
                  <c:v>Administration</c:v>
                </c:pt>
              </c:strCache>
            </c:strRef>
          </c:tx>
          <c:spPr>
            <a:ln w="28575" cap="rnd">
              <a:solidFill>
                <a:schemeClr val="accent1"/>
              </a:solidFill>
              <a:round/>
            </a:ln>
            <a:effectLst/>
          </c:spPr>
          <c:marker>
            <c:symbol val="none"/>
          </c:marker>
          <c:cat>
            <c:strRef>
              <c:f>'Category Dashboard'!$C$95:$H$95</c:f>
              <c:strCache>
                <c:ptCount val="6"/>
                <c:pt idx="0">
                  <c:v>FY2023</c:v>
                </c:pt>
                <c:pt idx="1">
                  <c:v>FY2024</c:v>
                </c:pt>
                <c:pt idx="2">
                  <c:v>FY2025</c:v>
                </c:pt>
                <c:pt idx="3">
                  <c:v>FY2026</c:v>
                </c:pt>
                <c:pt idx="4">
                  <c:v>FY2027</c:v>
                </c:pt>
                <c:pt idx="5">
                  <c:v>Unscheduled</c:v>
                </c:pt>
              </c:strCache>
            </c:strRef>
          </c:cat>
          <c:val>
            <c:numRef>
              <c:f>'Category Dashboard'!$C$96:$H$96</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1512-4434-8451-B1FB1B64702F}"/>
            </c:ext>
          </c:extLst>
        </c:ser>
        <c:ser>
          <c:idx val="1"/>
          <c:order val="1"/>
          <c:tx>
            <c:strRef>
              <c:f>'Category Dashboard'!$B$97</c:f>
              <c:strCache>
                <c:ptCount val="1"/>
                <c:pt idx="0">
                  <c:v>Emergency Mgmt</c:v>
                </c:pt>
              </c:strCache>
            </c:strRef>
          </c:tx>
          <c:spPr>
            <a:ln w="28575" cap="rnd">
              <a:solidFill>
                <a:schemeClr val="accent2"/>
              </a:solidFill>
              <a:round/>
            </a:ln>
            <a:effectLst/>
          </c:spPr>
          <c:marker>
            <c:symbol val="none"/>
          </c:marker>
          <c:cat>
            <c:strRef>
              <c:f>'Category Dashboard'!$C$95:$H$95</c:f>
              <c:strCache>
                <c:ptCount val="6"/>
                <c:pt idx="0">
                  <c:v>FY2023</c:v>
                </c:pt>
                <c:pt idx="1">
                  <c:v>FY2024</c:v>
                </c:pt>
                <c:pt idx="2">
                  <c:v>FY2025</c:v>
                </c:pt>
                <c:pt idx="3">
                  <c:v>FY2026</c:v>
                </c:pt>
                <c:pt idx="4">
                  <c:v>FY2027</c:v>
                </c:pt>
                <c:pt idx="5">
                  <c:v>Unscheduled</c:v>
                </c:pt>
              </c:strCache>
            </c:strRef>
          </c:cat>
          <c:val>
            <c:numRef>
              <c:f>'Category Dashboard'!$C$97:$H$97</c:f>
              <c:numCache>
                <c:formatCode>_([$$-409]* #,##0_);_([$$-409]* \(#,##0\);_([$$-409]* "-"_);_(@_)</c:formatCode>
                <c:ptCount val="6"/>
                <c:pt idx="0">
                  <c:v>125000</c:v>
                </c:pt>
                <c:pt idx="1">
                  <c:v>30000</c:v>
                </c:pt>
                <c:pt idx="2">
                  <c:v>20000</c:v>
                </c:pt>
                <c:pt idx="3">
                  <c:v>0</c:v>
                </c:pt>
                <c:pt idx="4">
                  <c:v>20000</c:v>
                </c:pt>
                <c:pt idx="5">
                  <c:v>10000</c:v>
                </c:pt>
              </c:numCache>
            </c:numRef>
          </c:val>
          <c:smooth val="0"/>
          <c:extLst>
            <c:ext xmlns:c16="http://schemas.microsoft.com/office/drawing/2014/chart" uri="{C3380CC4-5D6E-409C-BE32-E72D297353CC}">
              <c16:uniqueId val="{00000001-1512-4434-8451-B1FB1B64702F}"/>
            </c:ext>
          </c:extLst>
        </c:ser>
        <c:ser>
          <c:idx val="2"/>
          <c:order val="2"/>
          <c:tx>
            <c:strRef>
              <c:f>'Category Dashboard'!$B$98</c:f>
              <c:strCache>
                <c:ptCount val="1"/>
                <c:pt idx="0">
                  <c:v>Facilities</c:v>
                </c:pt>
              </c:strCache>
            </c:strRef>
          </c:tx>
          <c:spPr>
            <a:ln w="28575" cap="rnd">
              <a:solidFill>
                <a:schemeClr val="accent3"/>
              </a:solidFill>
              <a:round/>
            </a:ln>
            <a:effectLst/>
          </c:spPr>
          <c:marker>
            <c:symbol val="none"/>
          </c:marker>
          <c:cat>
            <c:strRef>
              <c:f>'Category Dashboard'!$C$95:$H$95</c:f>
              <c:strCache>
                <c:ptCount val="6"/>
                <c:pt idx="0">
                  <c:v>FY2023</c:v>
                </c:pt>
                <c:pt idx="1">
                  <c:v>FY2024</c:v>
                </c:pt>
                <c:pt idx="2">
                  <c:v>FY2025</c:v>
                </c:pt>
                <c:pt idx="3">
                  <c:v>FY2026</c:v>
                </c:pt>
                <c:pt idx="4">
                  <c:v>FY2027</c:v>
                </c:pt>
                <c:pt idx="5">
                  <c:v>Unscheduled</c:v>
                </c:pt>
              </c:strCache>
            </c:strRef>
          </c:cat>
          <c:val>
            <c:numRef>
              <c:f>'Category Dashboard'!$C$98:$H$98</c:f>
              <c:numCache>
                <c:formatCode>_([$$-409]* #,##0_);_([$$-409]* \(#,##0\);_([$$-409]* "-"_);_(@_)</c:formatCode>
                <c:ptCount val="6"/>
                <c:pt idx="0">
                  <c:v>40000</c:v>
                </c:pt>
                <c:pt idx="1">
                  <c:v>0</c:v>
                </c:pt>
                <c:pt idx="2">
                  <c:v>0</c:v>
                </c:pt>
                <c:pt idx="3">
                  <c:v>35000</c:v>
                </c:pt>
                <c:pt idx="4">
                  <c:v>0</c:v>
                </c:pt>
                <c:pt idx="5">
                  <c:v>0</c:v>
                </c:pt>
              </c:numCache>
            </c:numRef>
          </c:val>
          <c:smooth val="0"/>
          <c:extLst>
            <c:ext xmlns:c16="http://schemas.microsoft.com/office/drawing/2014/chart" uri="{C3380CC4-5D6E-409C-BE32-E72D297353CC}">
              <c16:uniqueId val="{00000002-1512-4434-8451-B1FB1B64702F}"/>
            </c:ext>
          </c:extLst>
        </c:ser>
        <c:ser>
          <c:idx val="3"/>
          <c:order val="3"/>
          <c:tx>
            <c:strRef>
              <c:f>'Category Dashboard'!$B$99</c:f>
              <c:strCache>
                <c:ptCount val="1"/>
                <c:pt idx="0">
                  <c:v>Health Department</c:v>
                </c:pt>
              </c:strCache>
            </c:strRef>
          </c:tx>
          <c:spPr>
            <a:ln w="28575" cap="rnd">
              <a:solidFill>
                <a:schemeClr val="accent4"/>
              </a:solidFill>
              <a:round/>
            </a:ln>
            <a:effectLst/>
          </c:spPr>
          <c:marker>
            <c:symbol val="none"/>
          </c:marker>
          <c:cat>
            <c:strRef>
              <c:f>'Category Dashboard'!$C$95:$H$95</c:f>
              <c:strCache>
                <c:ptCount val="6"/>
                <c:pt idx="0">
                  <c:v>FY2023</c:v>
                </c:pt>
                <c:pt idx="1">
                  <c:v>FY2024</c:v>
                </c:pt>
                <c:pt idx="2">
                  <c:v>FY2025</c:v>
                </c:pt>
                <c:pt idx="3">
                  <c:v>FY2026</c:v>
                </c:pt>
                <c:pt idx="4">
                  <c:v>FY2027</c:v>
                </c:pt>
                <c:pt idx="5">
                  <c:v>Unscheduled</c:v>
                </c:pt>
              </c:strCache>
            </c:strRef>
          </c:cat>
          <c:val>
            <c:numRef>
              <c:f>'Category Dashboard'!$C$99:$H$99</c:f>
              <c:numCache>
                <c:formatCode>_([$$-409]* #,##0_);_([$$-409]* \(#,##0\);_([$$-409]* "-"_);_(@_)</c:formatCode>
                <c:ptCount val="6"/>
                <c:pt idx="0">
                  <c:v>0</c:v>
                </c:pt>
                <c:pt idx="1">
                  <c:v>0</c:v>
                </c:pt>
                <c:pt idx="2">
                  <c:v>0</c:v>
                </c:pt>
                <c:pt idx="3">
                  <c:v>15000</c:v>
                </c:pt>
                <c:pt idx="4">
                  <c:v>0</c:v>
                </c:pt>
                <c:pt idx="5">
                  <c:v>0</c:v>
                </c:pt>
              </c:numCache>
            </c:numRef>
          </c:val>
          <c:smooth val="0"/>
          <c:extLst>
            <c:ext xmlns:c16="http://schemas.microsoft.com/office/drawing/2014/chart" uri="{C3380CC4-5D6E-409C-BE32-E72D297353CC}">
              <c16:uniqueId val="{00000003-1512-4434-8451-B1FB1B64702F}"/>
            </c:ext>
          </c:extLst>
        </c:ser>
        <c:ser>
          <c:idx val="4"/>
          <c:order val="4"/>
          <c:tx>
            <c:strRef>
              <c:f>'Category Dashboard'!$B$100</c:f>
              <c:strCache>
                <c:ptCount val="1"/>
                <c:pt idx="0">
                  <c:v>Housing</c:v>
                </c:pt>
              </c:strCache>
            </c:strRef>
          </c:tx>
          <c:spPr>
            <a:ln w="28575" cap="rnd">
              <a:solidFill>
                <a:schemeClr val="accent5"/>
              </a:solidFill>
              <a:round/>
            </a:ln>
            <a:effectLst/>
          </c:spPr>
          <c:marker>
            <c:symbol val="none"/>
          </c:marker>
          <c:cat>
            <c:strRef>
              <c:f>'Category Dashboard'!$C$95:$H$95</c:f>
              <c:strCache>
                <c:ptCount val="6"/>
                <c:pt idx="0">
                  <c:v>FY2023</c:v>
                </c:pt>
                <c:pt idx="1">
                  <c:v>FY2024</c:v>
                </c:pt>
                <c:pt idx="2">
                  <c:v>FY2025</c:v>
                </c:pt>
                <c:pt idx="3">
                  <c:v>FY2026</c:v>
                </c:pt>
                <c:pt idx="4">
                  <c:v>FY2027</c:v>
                </c:pt>
                <c:pt idx="5">
                  <c:v>Unscheduled</c:v>
                </c:pt>
              </c:strCache>
            </c:strRef>
          </c:cat>
          <c:val>
            <c:numRef>
              <c:f>'Category Dashboard'!$C$100:$H$100</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4-1512-4434-8451-B1FB1B64702F}"/>
            </c:ext>
          </c:extLst>
        </c:ser>
        <c:ser>
          <c:idx val="5"/>
          <c:order val="5"/>
          <c:tx>
            <c:strRef>
              <c:f>'Category Dashboard'!$B$101</c:f>
              <c:strCache>
                <c:ptCount val="1"/>
                <c:pt idx="0">
                  <c:v>Information Technology</c:v>
                </c:pt>
              </c:strCache>
            </c:strRef>
          </c:tx>
          <c:spPr>
            <a:ln w="28575" cap="rnd">
              <a:solidFill>
                <a:schemeClr val="accent6"/>
              </a:solidFill>
              <a:round/>
            </a:ln>
            <a:effectLst/>
          </c:spPr>
          <c:marker>
            <c:symbol val="none"/>
          </c:marker>
          <c:cat>
            <c:strRef>
              <c:f>'Category Dashboard'!$C$95:$H$95</c:f>
              <c:strCache>
                <c:ptCount val="6"/>
                <c:pt idx="0">
                  <c:v>FY2023</c:v>
                </c:pt>
                <c:pt idx="1">
                  <c:v>FY2024</c:v>
                </c:pt>
                <c:pt idx="2">
                  <c:v>FY2025</c:v>
                </c:pt>
                <c:pt idx="3">
                  <c:v>FY2026</c:v>
                </c:pt>
                <c:pt idx="4">
                  <c:v>FY2027</c:v>
                </c:pt>
                <c:pt idx="5">
                  <c:v>Unscheduled</c:v>
                </c:pt>
              </c:strCache>
            </c:strRef>
          </c:cat>
          <c:val>
            <c:numRef>
              <c:f>'Category Dashboard'!$C$101:$H$101</c:f>
              <c:numCache>
                <c:formatCode>_([$$-409]* #,##0_);_([$$-409]* \(#,##0\);_([$$-409]* "-"_);_(@_)</c:formatCode>
                <c:ptCount val="6"/>
                <c:pt idx="0">
                  <c:v>36000</c:v>
                </c:pt>
                <c:pt idx="1">
                  <c:v>0</c:v>
                </c:pt>
                <c:pt idx="2">
                  <c:v>0</c:v>
                </c:pt>
                <c:pt idx="3">
                  <c:v>0</c:v>
                </c:pt>
                <c:pt idx="4">
                  <c:v>0</c:v>
                </c:pt>
                <c:pt idx="5">
                  <c:v>0</c:v>
                </c:pt>
              </c:numCache>
            </c:numRef>
          </c:val>
          <c:smooth val="0"/>
          <c:extLst>
            <c:ext xmlns:c16="http://schemas.microsoft.com/office/drawing/2014/chart" uri="{C3380CC4-5D6E-409C-BE32-E72D297353CC}">
              <c16:uniqueId val="{00000005-1512-4434-8451-B1FB1B64702F}"/>
            </c:ext>
          </c:extLst>
        </c:ser>
        <c:ser>
          <c:idx val="6"/>
          <c:order val="6"/>
          <c:tx>
            <c:strRef>
              <c:f>'Category Dashboard'!$B$102</c:f>
              <c:strCache>
                <c:ptCount val="1"/>
                <c:pt idx="0">
                  <c:v>Library</c:v>
                </c:pt>
              </c:strCache>
            </c:strRef>
          </c:tx>
          <c:spPr>
            <a:ln w="28575" cap="rnd">
              <a:solidFill>
                <a:schemeClr val="accent1">
                  <a:lumMod val="60000"/>
                </a:schemeClr>
              </a:solidFill>
              <a:round/>
            </a:ln>
            <a:effectLst/>
          </c:spPr>
          <c:marker>
            <c:symbol val="none"/>
          </c:marker>
          <c:cat>
            <c:strRef>
              <c:f>'Category Dashboard'!$C$95:$H$95</c:f>
              <c:strCache>
                <c:ptCount val="6"/>
                <c:pt idx="0">
                  <c:v>FY2023</c:v>
                </c:pt>
                <c:pt idx="1">
                  <c:v>FY2024</c:v>
                </c:pt>
                <c:pt idx="2">
                  <c:v>FY2025</c:v>
                </c:pt>
                <c:pt idx="3">
                  <c:v>FY2026</c:v>
                </c:pt>
                <c:pt idx="4">
                  <c:v>FY2027</c:v>
                </c:pt>
                <c:pt idx="5">
                  <c:v>Unscheduled</c:v>
                </c:pt>
              </c:strCache>
            </c:strRef>
          </c:cat>
          <c:val>
            <c:numRef>
              <c:f>'Category Dashboard'!$C$102:$H$102</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7-1512-4434-8451-B1FB1B64702F}"/>
            </c:ext>
          </c:extLst>
        </c:ser>
        <c:ser>
          <c:idx val="7"/>
          <c:order val="7"/>
          <c:tx>
            <c:strRef>
              <c:f>'Category Dashboard'!$B$103</c:f>
              <c:strCache>
                <c:ptCount val="1"/>
                <c:pt idx="0">
                  <c:v>Pathways</c:v>
                </c:pt>
              </c:strCache>
            </c:strRef>
          </c:tx>
          <c:spPr>
            <a:ln w="28575" cap="rnd">
              <a:solidFill>
                <a:schemeClr val="accent2">
                  <a:lumMod val="60000"/>
                </a:schemeClr>
              </a:solidFill>
              <a:round/>
            </a:ln>
            <a:effectLst/>
          </c:spPr>
          <c:marker>
            <c:symbol val="none"/>
          </c:marker>
          <c:cat>
            <c:strRef>
              <c:f>'Category Dashboard'!$C$95:$H$95</c:f>
              <c:strCache>
                <c:ptCount val="6"/>
                <c:pt idx="0">
                  <c:v>FY2023</c:v>
                </c:pt>
                <c:pt idx="1">
                  <c:v>FY2024</c:v>
                </c:pt>
                <c:pt idx="2">
                  <c:v>FY2025</c:v>
                </c:pt>
                <c:pt idx="3">
                  <c:v>FY2026</c:v>
                </c:pt>
                <c:pt idx="4">
                  <c:v>FY2027</c:v>
                </c:pt>
                <c:pt idx="5">
                  <c:v>Unscheduled</c:v>
                </c:pt>
              </c:strCache>
            </c:strRef>
          </c:cat>
          <c:val>
            <c:numRef>
              <c:f>'Category Dashboard'!$C$103:$H$103</c:f>
              <c:numCache>
                <c:formatCode>_([$$-409]* #,##0_);_([$$-409]* \(#,##0\);_([$$-409]* "-"_);_(@_)</c:formatCode>
                <c:ptCount val="6"/>
                <c:pt idx="0">
                  <c:v>40000</c:v>
                </c:pt>
                <c:pt idx="1">
                  <c:v>0</c:v>
                </c:pt>
                <c:pt idx="2">
                  <c:v>0</c:v>
                </c:pt>
                <c:pt idx="3">
                  <c:v>0</c:v>
                </c:pt>
                <c:pt idx="4">
                  <c:v>0</c:v>
                </c:pt>
                <c:pt idx="5">
                  <c:v>0</c:v>
                </c:pt>
              </c:numCache>
            </c:numRef>
          </c:val>
          <c:smooth val="0"/>
          <c:extLst>
            <c:ext xmlns:c16="http://schemas.microsoft.com/office/drawing/2014/chart" uri="{C3380CC4-5D6E-409C-BE32-E72D297353CC}">
              <c16:uniqueId val="{00000008-1512-4434-8451-B1FB1B64702F}"/>
            </c:ext>
          </c:extLst>
        </c:ser>
        <c:dLbls>
          <c:showLegendKey val="0"/>
          <c:showVal val="0"/>
          <c:showCatName val="0"/>
          <c:showSerName val="0"/>
          <c:showPercent val="0"/>
          <c:showBubbleSize val="0"/>
        </c:dLbls>
        <c:smooth val="0"/>
        <c:axId val="1871036640"/>
        <c:axId val="1871049952"/>
        <c:extLst>
          <c:ext xmlns:c15="http://schemas.microsoft.com/office/drawing/2012/chart" uri="{02D57815-91ED-43cb-92C2-25804820EDAC}">
            <c15:filteredLineSeries>
              <c15:ser>
                <c:idx val="8"/>
                <c:order val="8"/>
                <c:tx>
                  <c:strRef>
                    <c:extLst>
                      <c:ext uri="{02D57815-91ED-43cb-92C2-25804820EDAC}">
                        <c15:formulaRef>
                          <c15:sqref>'Category Dashboard'!$B$104</c15:sqref>
                        </c15:formulaRef>
                      </c:ext>
                    </c:extLst>
                    <c:strCache>
                      <c:ptCount val="1"/>
                      <c:pt idx="0">
                        <c:v>Planning</c:v>
                      </c:pt>
                    </c:strCache>
                  </c:strRef>
                </c:tx>
                <c:spPr>
                  <a:ln w="28575" cap="rnd">
                    <a:solidFill>
                      <a:schemeClr val="accent3">
                        <a:lumMod val="60000"/>
                      </a:schemeClr>
                    </a:solidFill>
                    <a:round/>
                  </a:ln>
                  <a:effectLst/>
                </c:spPr>
                <c:marker>
                  <c:symbol val="none"/>
                </c:marker>
                <c:cat>
                  <c:strRef>
                    <c:extLst>
                      <c:ext uri="{02D57815-91ED-43cb-92C2-25804820EDAC}">
                        <c15:formulaRef>
                          <c15:sqref>'Category Dashboard'!$C$95:$H$95</c15:sqref>
                        </c15:formulaRef>
                      </c:ext>
                    </c:extLst>
                    <c:strCache>
                      <c:ptCount val="6"/>
                      <c:pt idx="0">
                        <c:v>FY2023</c:v>
                      </c:pt>
                      <c:pt idx="1">
                        <c:v>FY2024</c:v>
                      </c:pt>
                      <c:pt idx="2">
                        <c:v>FY2025</c:v>
                      </c:pt>
                      <c:pt idx="3">
                        <c:v>FY2026</c:v>
                      </c:pt>
                      <c:pt idx="4">
                        <c:v>FY2027</c:v>
                      </c:pt>
                      <c:pt idx="5">
                        <c:v>Unscheduled</c:v>
                      </c:pt>
                    </c:strCache>
                  </c:strRef>
                </c:cat>
                <c:val>
                  <c:numRef>
                    <c:extLst>
                      <c:ext uri="{02D57815-91ED-43cb-92C2-25804820EDAC}">
                        <c15:formulaRef>
                          <c15:sqref>'Category Dashboard'!$C$104:$H$104</c15:sqref>
                        </c15:formulaRef>
                      </c:ext>
                    </c:extLst>
                    <c:numCache>
                      <c:formatCode>_([$$-409]* #,##0_);_([$$-409]* \(#,##0\);_([$$-409]* "-"_);_(@_)</c:formatCode>
                      <c:ptCount val="6"/>
                      <c:pt idx="0">
                        <c:v>0</c:v>
                      </c:pt>
                      <c:pt idx="1">
                        <c:v>0</c:v>
                      </c:pt>
                      <c:pt idx="2">
                        <c:v>28000</c:v>
                      </c:pt>
                      <c:pt idx="3">
                        <c:v>0</c:v>
                      </c:pt>
                      <c:pt idx="4">
                        <c:v>0</c:v>
                      </c:pt>
                      <c:pt idx="5">
                        <c:v>0</c:v>
                      </c:pt>
                    </c:numCache>
                  </c:numRef>
                </c:val>
                <c:smooth val="0"/>
                <c:extLst>
                  <c:ext xmlns:c16="http://schemas.microsoft.com/office/drawing/2014/chart" uri="{C3380CC4-5D6E-409C-BE32-E72D297353CC}">
                    <c16:uniqueId val="{00000009-1512-4434-8451-B1FB1B64702F}"/>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'Category Dashboard'!$B$105</c15:sqref>
                        </c15:formulaRef>
                      </c:ext>
                    </c:extLst>
                    <c:strCache>
                      <c:ptCount val="1"/>
                      <c:pt idx="0">
                        <c:v>Public Works</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Dashboard'!$C$95:$H$95</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Dashboard'!$C$105:$H$105</c15:sqref>
                        </c15:formulaRef>
                      </c:ext>
                    </c:extLst>
                    <c:numCache>
                      <c:formatCode>_([$$-409]* #,##0_);_([$$-409]* \(#,##0\);_([$$-409]* "-"_);_(@_)</c:formatCode>
                      <c:ptCount val="6"/>
                      <c:pt idx="0">
                        <c:v>80000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A-1512-4434-8451-B1FB1B64702F}"/>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'Category Dashboard'!$B$106</c15:sqref>
                        </c15:formulaRef>
                      </c:ext>
                    </c:extLst>
                    <c:strCache>
                      <c:ptCount val="1"/>
                      <c:pt idx="0">
                        <c:v>Sheriff</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Dashboard'!$C$95:$H$95</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Dashboard'!$C$106:$H$106</c15:sqref>
                        </c15:formulaRef>
                      </c:ext>
                    </c:extLst>
                    <c:numCache>
                      <c:formatCode>_([$$-409]* #,##0_);_([$$-409]* \(#,##0\);_([$$-409]* "-"_);_(@_)</c:formatCode>
                      <c:ptCount val="6"/>
                      <c:pt idx="0">
                        <c:v>216000</c:v>
                      </c:pt>
                      <c:pt idx="1">
                        <c:v>216000</c:v>
                      </c:pt>
                      <c:pt idx="2">
                        <c:v>216000</c:v>
                      </c:pt>
                      <c:pt idx="3">
                        <c:v>216000</c:v>
                      </c:pt>
                      <c:pt idx="4">
                        <c:v>216000</c:v>
                      </c:pt>
                      <c:pt idx="5">
                        <c:v>0</c:v>
                      </c:pt>
                    </c:numCache>
                  </c:numRef>
                </c:val>
                <c:smooth val="0"/>
                <c:extLst xmlns:c15="http://schemas.microsoft.com/office/drawing/2012/chart">
                  <c:ext xmlns:c16="http://schemas.microsoft.com/office/drawing/2014/chart" uri="{C3380CC4-5D6E-409C-BE32-E72D297353CC}">
                    <c16:uniqueId val="{0000000B-1512-4434-8451-B1FB1B64702F}"/>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'Category Dashboard'!$B$107</c15:sqref>
                        </c15:formulaRef>
                      </c:ext>
                    </c:extLst>
                    <c:strCache>
                      <c:ptCount val="1"/>
                      <c:pt idx="0">
                        <c:v>Sheriff - Communications</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Dashboard'!$C$95:$H$95</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Dashboard'!$C$107:$H$107</c15:sqref>
                        </c15:formulaRef>
                      </c:ext>
                    </c:extLst>
                    <c:numCache>
                      <c:formatCode>_([$$-409]* #,##0_);_([$$-409]* \(#,##0\);_([$$-409]* "-"_);_(@_)</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C-1512-4434-8451-B1FB1B64702F}"/>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'Category Dashboard'!$B$108</c15:sqref>
                        </c15:formulaRef>
                      </c:ext>
                    </c:extLst>
                    <c:strCache>
                      <c:ptCount val="1"/>
                      <c:pt idx="0">
                        <c:v>Sheriff - Detention</c:v>
                      </c:pt>
                    </c:strCache>
                  </c:strRef>
                </c:tx>
                <c:spPr>
                  <a:ln w="28575" cap="rnd">
                    <a:solidFill>
                      <a:schemeClr val="accent1">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Dashboard'!$C$95:$H$95</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Dashboard'!$C$108:$H$108</c15:sqref>
                        </c15:formulaRef>
                      </c:ext>
                    </c:extLst>
                    <c:numCache>
                      <c:formatCode>_([$$-409]* #,##0_);_([$$-409]* \(#,##0\);_([$$-409]* "-"_);_(@_)</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D-1512-4434-8451-B1FB1B64702F}"/>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'Category Dashboard'!$B$109</c15:sqref>
                        </c15:formulaRef>
                      </c:ext>
                    </c:extLst>
                    <c:strCache>
                      <c:ptCount val="1"/>
                      <c:pt idx="0">
                        <c:v>Sheriff - SAR</c:v>
                      </c:pt>
                    </c:strCache>
                  </c:strRef>
                </c:tx>
                <c:spPr>
                  <a:ln w="28575" cap="rnd">
                    <a:solidFill>
                      <a:schemeClr val="accent2">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Dashboard'!$C$95:$H$95</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Dashboard'!$C$109:$H$109</c15:sqref>
                        </c15:formulaRef>
                      </c:ext>
                    </c:extLst>
                    <c:numCache>
                      <c:formatCode>_([$$-409]* #,##0_);_([$$-409]* \(#,##0\);_([$$-409]* "-"_);_(@_)</c:formatCode>
                      <c:ptCount val="6"/>
                      <c:pt idx="0">
                        <c:v>93000</c:v>
                      </c:pt>
                      <c:pt idx="1">
                        <c:v>76000</c:v>
                      </c:pt>
                      <c:pt idx="2">
                        <c:v>88000</c:v>
                      </c:pt>
                      <c:pt idx="3">
                        <c:v>26000</c:v>
                      </c:pt>
                      <c:pt idx="4">
                        <c:v>0</c:v>
                      </c:pt>
                      <c:pt idx="5">
                        <c:v>0</c:v>
                      </c:pt>
                    </c:numCache>
                  </c:numRef>
                </c:val>
                <c:smooth val="0"/>
                <c:extLst xmlns:c15="http://schemas.microsoft.com/office/drawing/2012/chart">
                  <c:ext xmlns:c16="http://schemas.microsoft.com/office/drawing/2014/chart" uri="{C3380CC4-5D6E-409C-BE32-E72D297353CC}">
                    <c16:uniqueId val="{0000000E-1512-4434-8451-B1FB1B64702F}"/>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'Category Dashboard'!$B$110</c15:sqref>
                        </c15:formulaRef>
                      </c:ext>
                    </c:extLst>
                    <c:strCache>
                      <c:ptCount val="1"/>
                      <c:pt idx="0">
                        <c:v>Fire/EMS</c:v>
                      </c:pt>
                    </c:strCache>
                  </c:strRef>
                </c:tx>
                <c:spPr>
                  <a:ln w="28575" cap="rnd">
                    <a:solidFill>
                      <a:schemeClr val="accent3">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Dashboard'!$C$95:$H$95</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Dashboard'!$C$110:$H$110</c15:sqref>
                        </c15:formulaRef>
                      </c:ext>
                    </c:extLst>
                    <c:numCache>
                      <c:formatCode>_([$$-409]* #,##0_);_([$$-409]* \(#,##0\);_([$$-409]* "-"_);_(@_)</c:formatCode>
                      <c:ptCount val="6"/>
                      <c:pt idx="0">
                        <c:v>1035500</c:v>
                      </c:pt>
                      <c:pt idx="1">
                        <c:v>1110500</c:v>
                      </c:pt>
                      <c:pt idx="2">
                        <c:v>290500</c:v>
                      </c:pt>
                      <c:pt idx="3">
                        <c:v>201000</c:v>
                      </c:pt>
                      <c:pt idx="4">
                        <c:v>201000</c:v>
                      </c:pt>
                      <c:pt idx="5">
                        <c:v>0</c:v>
                      </c:pt>
                    </c:numCache>
                  </c:numRef>
                </c:val>
                <c:smooth val="0"/>
                <c:extLst xmlns:c15="http://schemas.microsoft.com/office/drawing/2012/chart">
                  <c:ext xmlns:c16="http://schemas.microsoft.com/office/drawing/2014/chart" uri="{C3380CC4-5D6E-409C-BE32-E72D297353CC}">
                    <c16:uniqueId val="{0000000F-1512-4434-8451-B1FB1B64702F}"/>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'Category Dashboard'!$B$111</c15:sqref>
                        </c15:formulaRef>
                      </c:ext>
                    </c:extLst>
                    <c:strCache>
                      <c:ptCount val="1"/>
                      <c:pt idx="0">
                        <c:v>Fire/EMS</c:v>
                      </c:pt>
                    </c:strCache>
                  </c:strRef>
                </c:tx>
                <c:spPr>
                  <a:ln w="28575" cap="rnd">
                    <a:solidFill>
                      <a:schemeClr val="accent4">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Dashboard'!$C$95:$H$95</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Dashboard'!$C$111:$H$111</c15:sqref>
                        </c15:formulaRef>
                      </c:ext>
                    </c:extLst>
                    <c:numCache>
                      <c:formatCode>_([$$-409]* #,##0_);_([$$-409]* \(#,##0\);_([$$-409]* "-"_);_(@_)</c:formatCode>
                      <c:ptCount val="6"/>
                      <c:pt idx="0">
                        <c:v>27000</c:v>
                      </c:pt>
                      <c:pt idx="1">
                        <c:v>35000</c:v>
                      </c:pt>
                      <c:pt idx="2">
                        <c:v>35000</c:v>
                      </c:pt>
                      <c:pt idx="3">
                        <c:v>35000</c:v>
                      </c:pt>
                      <c:pt idx="4">
                        <c:v>35000</c:v>
                      </c:pt>
                      <c:pt idx="5">
                        <c:v>0</c:v>
                      </c:pt>
                    </c:numCache>
                  </c:numRef>
                </c:val>
                <c:smooth val="0"/>
                <c:extLst xmlns:c15="http://schemas.microsoft.com/office/drawing/2012/chart">
                  <c:ext xmlns:c16="http://schemas.microsoft.com/office/drawing/2014/chart" uri="{C3380CC4-5D6E-409C-BE32-E72D297353CC}">
                    <c16:uniqueId val="{00000010-1512-4434-8451-B1FB1B64702F}"/>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'Category Dashboard'!$B$112</c15:sqref>
                        </c15:formulaRef>
                      </c:ext>
                    </c:extLst>
                    <c:strCache>
                      <c:ptCount val="1"/>
                      <c:pt idx="0">
                        <c:v>Road &amp; Levee</c:v>
                      </c:pt>
                    </c:strCache>
                  </c:strRef>
                </c:tx>
                <c:spPr>
                  <a:ln w="28575" cap="rnd">
                    <a:solidFill>
                      <a:schemeClr val="accent5">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Dashboard'!$C$95:$H$95</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Dashboard'!$C$112:$H$112</c15:sqref>
                        </c15:formulaRef>
                      </c:ext>
                    </c:extLst>
                    <c:numCache>
                      <c:formatCode>_([$$-409]* #,##0_);_([$$-409]* \(#,##0\);_([$$-409]* "-"_);_(@_)</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11-1512-4434-8451-B1FB1B64702F}"/>
                  </c:ext>
                </c:extLst>
              </c15:ser>
            </c15:filteredLineSeries>
            <c15:filteredLineSeries>
              <c15:ser>
                <c:idx val="17"/>
                <c:order val="17"/>
                <c:tx>
                  <c:strRef>
                    <c:extLst xmlns:c15="http://schemas.microsoft.com/office/drawing/2012/chart">
                      <c:ext xmlns:c15="http://schemas.microsoft.com/office/drawing/2012/chart" uri="{02D57815-91ED-43cb-92C2-25804820EDAC}">
                        <c15:formulaRef>
                          <c15:sqref>'Category Dashboard'!$B$113</c15:sqref>
                        </c15:formulaRef>
                      </c:ext>
                    </c:extLst>
                    <c:strCache>
                      <c:ptCount val="1"/>
                      <c:pt idx="0">
                        <c:v>Parks &amp; Rec</c:v>
                      </c:pt>
                    </c:strCache>
                  </c:strRef>
                </c:tx>
                <c:spPr>
                  <a:ln w="28575" cap="rnd">
                    <a:solidFill>
                      <a:schemeClr val="accent6">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Dashboard'!$C$95:$H$95</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Dashboard'!$C$113:$H$113</c15:sqref>
                        </c15:formulaRef>
                      </c:ext>
                    </c:extLst>
                    <c:numCache>
                      <c:formatCode>_([$$-409]* #,##0_);_([$$-409]* \(#,##0\);_([$$-409]* "-"_);_(@_)</c:formatCode>
                      <c:ptCount val="6"/>
                      <c:pt idx="0">
                        <c:v>310000</c:v>
                      </c:pt>
                      <c:pt idx="1">
                        <c:v>425000</c:v>
                      </c:pt>
                      <c:pt idx="2">
                        <c:v>370000</c:v>
                      </c:pt>
                      <c:pt idx="3">
                        <c:v>235000</c:v>
                      </c:pt>
                      <c:pt idx="4">
                        <c:v>87000</c:v>
                      </c:pt>
                      <c:pt idx="5">
                        <c:v>1180000</c:v>
                      </c:pt>
                    </c:numCache>
                  </c:numRef>
                </c:val>
                <c:smooth val="0"/>
                <c:extLst xmlns:c15="http://schemas.microsoft.com/office/drawing/2012/chart">
                  <c:ext xmlns:c16="http://schemas.microsoft.com/office/drawing/2014/chart" uri="{C3380CC4-5D6E-409C-BE32-E72D297353CC}">
                    <c16:uniqueId val="{00000012-1512-4434-8451-B1FB1B64702F}"/>
                  </c:ext>
                </c:extLst>
              </c15:ser>
            </c15:filteredLineSeries>
            <c15:filteredLineSeries>
              <c15:ser>
                <c:idx val="18"/>
                <c:order val="18"/>
                <c:tx>
                  <c:strRef>
                    <c:extLst xmlns:c15="http://schemas.microsoft.com/office/drawing/2012/chart">
                      <c:ext xmlns:c15="http://schemas.microsoft.com/office/drawing/2012/chart" uri="{02D57815-91ED-43cb-92C2-25804820EDAC}">
                        <c15:formulaRef>
                          <c15:sqref>'Category Dashboard'!$B$114</c15:sqref>
                        </c15:formulaRef>
                      </c:ext>
                    </c:extLst>
                    <c:strCache>
                      <c:ptCount val="1"/>
                      <c:pt idx="0">
                        <c:v>ISWR</c:v>
                      </c:pt>
                    </c:strCache>
                  </c:strRef>
                </c:tx>
                <c:spPr>
                  <a:ln w="28575" cap="rnd">
                    <a:solidFill>
                      <a:schemeClr val="accent1">
                        <a:lumMod val="8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Dashboard'!$C$95:$H$95</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Dashboard'!$C$114:$H$114</c15:sqref>
                        </c15:formulaRef>
                      </c:ext>
                    </c:extLst>
                    <c:numCache>
                      <c:formatCode>_([$$-409]* #,##0_);_([$$-409]* \(#,##0\);_([$$-409]* "-"_);_(@_)</c:formatCode>
                      <c:ptCount val="6"/>
                      <c:pt idx="0">
                        <c:v>77200</c:v>
                      </c:pt>
                      <c:pt idx="1">
                        <c:v>105000</c:v>
                      </c:pt>
                      <c:pt idx="2">
                        <c:v>55000</c:v>
                      </c:pt>
                      <c:pt idx="3">
                        <c:v>13000</c:v>
                      </c:pt>
                      <c:pt idx="4">
                        <c:v>110000</c:v>
                      </c:pt>
                      <c:pt idx="5">
                        <c:v>15000</c:v>
                      </c:pt>
                    </c:numCache>
                  </c:numRef>
                </c:val>
                <c:smooth val="0"/>
                <c:extLst xmlns:c15="http://schemas.microsoft.com/office/drawing/2012/chart">
                  <c:ext xmlns:c16="http://schemas.microsoft.com/office/drawing/2014/chart" uri="{C3380CC4-5D6E-409C-BE32-E72D297353CC}">
                    <c16:uniqueId val="{00000013-1512-4434-8451-B1FB1B64702F}"/>
                  </c:ext>
                </c:extLst>
              </c15:ser>
            </c15:filteredLineSeries>
            <c15:filteredLineSeries>
              <c15:ser>
                <c:idx val="19"/>
                <c:order val="19"/>
                <c:tx>
                  <c:strRef>
                    <c:extLst xmlns:c15="http://schemas.microsoft.com/office/drawing/2012/chart">
                      <c:ext xmlns:c15="http://schemas.microsoft.com/office/drawing/2012/chart" uri="{02D57815-91ED-43cb-92C2-25804820EDAC}">
                        <c15:formulaRef>
                          <c15:sqref>'Category Dashboard'!$B$115</c15:sqref>
                        </c15:formulaRef>
                      </c:ext>
                    </c:extLst>
                    <c:strCache>
                      <c:ptCount val="1"/>
                      <c:pt idx="0">
                        <c:v>Fair </c:v>
                      </c:pt>
                    </c:strCache>
                  </c:strRef>
                </c:tx>
                <c:spPr>
                  <a:ln w="28575" cap="rnd">
                    <a:solidFill>
                      <a:schemeClr val="accent2">
                        <a:lumMod val="8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Dashboard'!$C$95:$H$95</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Dashboard'!$C$115:$H$115</c15:sqref>
                        </c15:formulaRef>
                      </c:ext>
                    </c:extLst>
                    <c:numCache>
                      <c:formatCode>_([$$-409]* #,##0_);_([$$-409]* \(#,##0\);_([$$-409]* "-"_);_(@_)</c:formatCode>
                      <c:ptCount val="6"/>
                      <c:pt idx="0">
                        <c:v>36000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14-1512-4434-8451-B1FB1B64702F}"/>
                  </c:ext>
                </c:extLst>
              </c15:ser>
            </c15:filteredLineSeries>
            <c15:filteredLineSeries>
              <c15:ser>
                <c:idx val="20"/>
                <c:order val="20"/>
                <c:tx>
                  <c:strRef>
                    <c:extLst xmlns:c15="http://schemas.microsoft.com/office/drawing/2012/chart">
                      <c:ext xmlns:c15="http://schemas.microsoft.com/office/drawing/2012/chart" uri="{02D57815-91ED-43cb-92C2-25804820EDAC}">
                        <c15:formulaRef>
                          <c15:sqref>'Category Dashboard'!$B$116</c15:sqref>
                        </c15:formulaRef>
                      </c:ext>
                    </c:extLst>
                    <c:strCache>
                      <c:ptCount val="1"/>
                      <c:pt idx="0">
                        <c:v>Road &amp; Levee</c:v>
                      </c:pt>
                    </c:strCache>
                  </c:strRef>
                </c:tx>
                <c:spPr>
                  <a:ln w="28575" cap="rnd">
                    <a:solidFill>
                      <a:schemeClr val="accent3">
                        <a:lumMod val="8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Dashboard'!$C$95:$H$95</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Dashboard'!$C$116:$H$116</c15:sqref>
                        </c15:formulaRef>
                      </c:ext>
                    </c:extLst>
                    <c:numCache>
                      <c:formatCode>_([$$-409]* #,##0_);_([$$-409]* \(#,##0\);_([$$-409]* "-"_);_(@_)</c:formatCode>
                      <c:ptCount val="6"/>
                      <c:pt idx="0">
                        <c:v>45000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15-1512-4434-8451-B1FB1B64702F}"/>
                  </c:ext>
                </c:extLst>
              </c15:ser>
            </c15:filteredLineSeries>
          </c:ext>
        </c:extLst>
      </c:lineChart>
      <c:catAx>
        <c:axId val="1871036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1049952"/>
        <c:crosses val="autoZero"/>
        <c:auto val="1"/>
        <c:lblAlgn val="ctr"/>
        <c:lblOffset val="100"/>
        <c:noMultiLvlLbl val="0"/>
      </c:catAx>
      <c:valAx>
        <c:axId val="1871049952"/>
        <c:scaling>
          <c:orientation val="minMax"/>
        </c:scaling>
        <c:delete val="0"/>
        <c:axPos val="l"/>
        <c:majorGridlines>
          <c:spPr>
            <a:ln w="9525" cap="flat" cmpd="sng" algn="ctr">
              <a:solidFill>
                <a:schemeClr val="tx1">
                  <a:lumMod val="15000"/>
                  <a:lumOff val="85000"/>
                </a:schemeClr>
              </a:solidFill>
              <a:round/>
            </a:ln>
            <a:effectLst/>
          </c:spPr>
        </c:majorGridlines>
        <c:numFmt formatCode="_([$$-409]* #,##0_);_([$$-409]* \(#,##0\);_([$$-4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1036640"/>
        <c:crosses val="autoZero"/>
        <c:crossBetween val="between"/>
      </c:valAx>
      <c:spPr>
        <a:noFill/>
        <a:ln>
          <a:noFill/>
        </a:ln>
        <a:effectLst/>
      </c:spPr>
    </c:plotArea>
    <c:legend>
      <c:legendPos val="r"/>
      <c:layout>
        <c:manualLayout>
          <c:xMode val="edge"/>
          <c:yMode val="edge"/>
          <c:x val="0.7601019202496595"/>
          <c:y val="0.33498329754235268"/>
          <c:w val="0.22615237528298654"/>
          <c:h val="0.40909377236936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Repair/Replace/Maintain Vehicles &amp; Equipment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863261883931174"/>
          <c:y val="0.11290715372907154"/>
          <c:w val="0.60788240011665196"/>
          <c:h val="0.7234310094799794"/>
        </c:manualLayout>
      </c:layout>
      <c:lineChart>
        <c:grouping val="standard"/>
        <c:varyColors val="0"/>
        <c:ser>
          <c:idx val="8"/>
          <c:order val="8"/>
          <c:tx>
            <c:strRef>
              <c:f>'Category Dashboard'!$B$104</c:f>
              <c:strCache>
                <c:ptCount val="1"/>
                <c:pt idx="0">
                  <c:v>Planning</c:v>
                </c:pt>
              </c:strCache>
            </c:strRef>
          </c:tx>
          <c:spPr>
            <a:ln w="28575" cap="rnd">
              <a:solidFill>
                <a:schemeClr val="accent3">
                  <a:lumMod val="60000"/>
                </a:schemeClr>
              </a:solidFill>
              <a:round/>
            </a:ln>
            <a:effectLst/>
          </c:spPr>
          <c:marker>
            <c:symbol val="none"/>
          </c:marker>
          <c:cat>
            <c:strRef>
              <c:f>'Category Dashboard'!$C$95:$H$95</c:f>
              <c:strCache>
                <c:ptCount val="6"/>
                <c:pt idx="0">
                  <c:v>FY2023</c:v>
                </c:pt>
                <c:pt idx="1">
                  <c:v>FY2024</c:v>
                </c:pt>
                <c:pt idx="2">
                  <c:v>FY2025</c:v>
                </c:pt>
                <c:pt idx="3">
                  <c:v>FY2026</c:v>
                </c:pt>
                <c:pt idx="4">
                  <c:v>FY2027</c:v>
                </c:pt>
                <c:pt idx="5">
                  <c:v>Unscheduled</c:v>
                </c:pt>
              </c:strCache>
            </c:strRef>
          </c:cat>
          <c:val>
            <c:numRef>
              <c:f>'Category Dashboard'!$C$104:$H$104</c:f>
              <c:numCache>
                <c:formatCode>_([$$-409]* #,##0_);_([$$-409]* \(#,##0\);_([$$-409]* "-"_);_(@_)</c:formatCode>
                <c:ptCount val="6"/>
                <c:pt idx="0">
                  <c:v>0</c:v>
                </c:pt>
                <c:pt idx="1">
                  <c:v>0</c:v>
                </c:pt>
                <c:pt idx="2">
                  <c:v>28000</c:v>
                </c:pt>
                <c:pt idx="3">
                  <c:v>0</c:v>
                </c:pt>
                <c:pt idx="4">
                  <c:v>0</c:v>
                </c:pt>
                <c:pt idx="5">
                  <c:v>0</c:v>
                </c:pt>
              </c:numCache>
            </c:numRef>
          </c:val>
          <c:smooth val="0"/>
          <c:extLst>
            <c:ext xmlns:c16="http://schemas.microsoft.com/office/drawing/2014/chart" uri="{C3380CC4-5D6E-409C-BE32-E72D297353CC}">
              <c16:uniqueId val="{00000009-9965-4111-80B6-A58A705A71E0}"/>
            </c:ext>
          </c:extLst>
        </c:ser>
        <c:ser>
          <c:idx val="9"/>
          <c:order val="9"/>
          <c:tx>
            <c:strRef>
              <c:f>'Category Dashboard'!$B$105</c:f>
              <c:strCache>
                <c:ptCount val="1"/>
                <c:pt idx="0">
                  <c:v>Public Works</c:v>
                </c:pt>
              </c:strCache>
            </c:strRef>
          </c:tx>
          <c:spPr>
            <a:ln w="28575" cap="rnd">
              <a:solidFill>
                <a:schemeClr val="accent4">
                  <a:lumMod val="60000"/>
                </a:schemeClr>
              </a:solidFill>
              <a:round/>
            </a:ln>
            <a:effectLst/>
          </c:spPr>
          <c:marker>
            <c:symbol val="none"/>
          </c:marker>
          <c:cat>
            <c:strRef>
              <c:f>'Category Dashboard'!$C$95:$H$95</c:f>
              <c:strCache>
                <c:ptCount val="6"/>
                <c:pt idx="0">
                  <c:v>FY2023</c:v>
                </c:pt>
                <c:pt idx="1">
                  <c:v>FY2024</c:v>
                </c:pt>
                <c:pt idx="2">
                  <c:v>FY2025</c:v>
                </c:pt>
                <c:pt idx="3">
                  <c:v>FY2026</c:v>
                </c:pt>
                <c:pt idx="4">
                  <c:v>FY2027</c:v>
                </c:pt>
                <c:pt idx="5">
                  <c:v>Unscheduled</c:v>
                </c:pt>
              </c:strCache>
            </c:strRef>
          </c:cat>
          <c:val>
            <c:numRef>
              <c:f>'Category Dashboard'!$C$105:$H$105</c:f>
              <c:numCache>
                <c:formatCode>_([$$-409]* #,##0_);_([$$-409]* \(#,##0\);_([$$-409]* "-"_);_(@_)</c:formatCode>
                <c:ptCount val="6"/>
                <c:pt idx="0">
                  <c:v>80000</c:v>
                </c:pt>
                <c:pt idx="1">
                  <c:v>0</c:v>
                </c:pt>
                <c:pt idx="2">
                  <c:v>0</c:v>
                </c:pt>
                <c:pt idx="3">
                  <c:v>0</c:v>
                </c:pt>
                <c:pt idx="4">
                  <c:v>0</c:v>
                </c:pt>
                <c:pt idx="5">
                  <c:v>0</c:v>
                </c:pt>
              </c:numCache>
            </c:numRef>
          </c:val>
          <c:smooth val="0"/>
          <c:extLst>
            <c:ext xmlns:c16="http://schemas.microsoft.com/office/drawing/2014/chart" uri="{C3380CC4-5D6E-409C-BE32-E72D297353CC}">
              <c16:uniqueId val="{0000000A-9965-4111-80B6-A58A705A71E0}"/>
            </c:ext>
          </c:extLst>
        </c:ser>
        <c:ser>
          <c:idx val="10"/>
          <c:order val="10"/>
          <c:tx>
            <c:strRef>
              <c:f>'Category Dashboard'!$B$106</c:f>
              <c:strCache>
                <c:ptCount val="1"/>
                <c:pt idx="0">
                  <c:v>Sheriff</c:v>
                </c:pt>
              </c:strCache>
            </c:strRef>
          </c:tx>
          <c:spPr>
            <a:ln w="28575" cap="rnd">
              <a:solidFill>
                <a:schemeClr val="accent5">
                  <a:lumMod val="60000"/>
                </a:schemeClr>
              </a:solidFill>
              <a:round/>
            </a:ln>
            <a:effectLst/>
          </c:spPr>
          <c:marker>
            <c:symbol val="none"/>
          </c:marker>
          <c:cat>
            <c:strRef>
              <c:f>'Category Dashboard'!$C$95:$H$95</c:f>
              <c:strCache>
                <c:ptCount val="6"/>
                <c:pt idx="0">
                  <c:v>FY2023</c:v>
                </c:pt>
                <c:pt idx="1">
                  <c:v>FY2024</c:v>
                </c:pt>
                <c:pt idx="2">
                  <c:v>FY2025</c:v>
                </c:pt>
                <c:pt idx="3">
                  <c:v>FY2026</c:v>
                </c:pt>
                <c:pt idx="4">
                  <c:v>FY2027</c:v>
                </c:pt>
                <c:pt idx="5">
                  <c:v>Unscheduled</c:v>
                </c:pt>
              </c:strCache>
            </c:strRef>
          </c:cat>
          <c:val>
            <c:numRef>
              <c:f>'Category Dashboard'!$C$106:$H$106</c:f>
              <c:numCache>
                <c:formatCode>_([$$-409]* #,##0_);_([$$-409]* \(#,##0\);_([$$-409]* "-"_);_(@_)</c:formatCode>
                <c:ptCount val="6"/>
                <c:pt idx="0">
                  <c:v>216000</c:v>
                </c:pt>
                <c:pt idx="1">
                  <c:v>216000</c:v>
                </c:pt>
                <c:pt idx="2">
                  <c:v>216000</c:v>
                </c:pt>
                <c:pt idx="3">
                  <c:v>216000</c:v>
                </c:pt>
                <c:pt idx="4">
                  <c:v>216000</c:v>
                </c:pt>
                <c:pt idx="5">
                  <c:v>0</c:v>
                </c:pt>
              </c:numCache>
            </c:numRef>
          </c:val>
          <c:smooth val="0"/>
          <c:extLst>
            <c:ext xmlns:c16="http://schemas.microsoft.com/office/drawing/2014/chart" uri="{C3380CC4-5D6E-409C-BE32-E72D297353CC}">
              <c16:uniqueId val="{0000000B-9965-4111-80B6-A58A705A71E0}"/>
            </c:ext>
          </c:extLst>
        </c:ser>
        <c:ser>
          <c:idx val="11"/>
          <c:order val="11"/>
          <c:tx>
            <c:strRef>
              <c:f>'Category Dashboard'!$B$107</c:f>
              <c:strCache>
                <c:ptCount val="1"/>
                <c:pt idx="0">
                  <c:v>Sheriff - Communications</c:v>
                </c:pt>
              </c:strCache>
            </c:strRef>
          </c:tx>
          <c:spPr>
            <a:ln w="28575" cap="rnd">
              <a:solidFill>
                <a:schemeClr val="accent6">
                  <a:lumMod val="60000"/>
                </a:schemeClr>
              </a:solidFill>
              <a:round/>
            </a:ln>
            <a:effectLst/>
          </c:spPr>
          <c:marker>
            <c:symbol val="none"/>
          </c:marker>
          <c:cat>
            <c:strRef>
              <c:f>'Category Dashboard'!$C$95:$H$95</c:f>
              <c:strCache>
                <c:ptCount val="6"/>
                <c:pt idx="0">
                  <c:v>FY2023</c:v>
                </c:pt>
                <c:pt idx="1">
                  <c:v>FY2024</c:v>
                </c:pt>
                <c:pt idx="2">
                  <c:v>FY2025</c:v>
                </c:pt>
                <c:pt idx="3">
                  <c:v>FY2026</c:v>
                </c:pt>
                <c:pt idx="4">
                  <c:v>FY2027</c:v>
                </c:pt>
                <c:pt idx="5">
                  <c:v>Unscheduled</c:v>
                </c:pt>
              </c:strCache>
            </c:strRef>
          </c:cat>
          <c:val>
            <c:numRef>
              <c:f>'Category Dashboard'!$C$107:$H$107</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C-9965-4111-80B6-A58A705A71E0}"/>
            </c:ext>
          </c:extLst>
        </c:ser>
        <c:ser>
          <c:idx val="12"/>
          <c:order val="12"/>
          <c:tx>
            <c:strRef>
              <c:f>'Category Dashboard'!$B$108</c:f>
              <c:strCache>
                <c:ptCount val="1"/>
                <c:pt idx="0">
                  <c:v>Sheriff - Detention</c:v>
                </c:pt>
              </c:strCache>
            </c:strRef>
          </c:tx>
          <c:spPr>
            <a:ln w="28575" cap="rnd">
              <a:solidFill>
                <a:schemeClr val="accent1">
                  <a:lumMod val="80000"/>
                  <a:lumOff val="20000"/>
                </a:schemeClr>
              </a:solidFill>
              <a:round/>
            </a:ln>
            <a:effectLst/>
          </c:spPr>
          <c:marker>
            <c:symbol val="none"/>
          </c:marker>
          <c:cat>
            <c:strRef>
              <c:f>'Category Dashboard'!$C$95:$H$95</c:f>
              <c:strCache>
                <c:ptCount val="6"/>
                <c:pt idx="0">
                  <c:v>FY2023</c:v>
                </c:pt>
                <c:pt idx="1">
                  <c:v>FY2024</c:v>
                </c:pt>
                <c:pt idx="2">
                  <c:v>FY2025</c:v>
                </c:pt>
                <c:pt idx="3">
                  <c:v>FY2026</c:v>
                </c:pt>
                <c:pt idx="4">
                  <c:v>FY2027</c:v>
                </c:pt>
                <c:pt idx="5">
                  <c:v>Unscheduled</c:v>
                </c:pt>
              </c:strCache>
            </c:strRef>
          </c:cat>
          <c:val>
            <c:numRef>
              <c:f>'Category Dashboard'!$C$108:$H$108</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D-9965-4111-80B6-A58A705A71E0}"/>
            </c:ext>
          </c:extLst>
        </c:ser>
        <c:ser>
          <c:idx val="13"/>
          <c:order val="13"/>
          <c:tx>
            <c:strRef>
              <c:f>'Category Dashboard'!$B$109</c:f>
              <c:strCache>
                <c:ptCount val="1"/>
                <c:pt idx="0">
                  <c:v>Sheriff - SAR</c:v>
                </c:pt>
              </c:strCache>
            </c:strRef>
          </c:tx>
          <c:spPr>
            <a:ln w="28575" cap="rnd">
              <a:solidFill>
                <a:schemeClr val="accent2">
                  <a:lumMod val="80000"/>
                  <a:lumOff val="20000"/>
                </a:schemeClr>
              </a:solidFill>
              <a:round/>
            </a:ln>
            <a:effectLst/>
          </c:spPr>
          <c:marker>
            <c:symbol val="none"/>
          </c:marker>
          <c:cat>
            <c:strRef>
              <c:f>'Category Dashboard'!$C$95:$H$95</c:f>
              <c:strCache>
                <c:ptCount val="6"/>
                <c:pt idx="0">
                  <c:v>FY2023</c:v>
                </c:pt>
                <c:pt idx="1">
                  <c:v>FY2024</c:v>
                </c:pt>
                <c:pt idx="2">
                  <c:v>FY2025</c:v>
                </c:pt>
                <c:pt idx="3">
                  <c:v>FY2026</c:v>
                </c:pt>
                <c:pt idx="4">
                  <c:v>FY2027</c:v>
                </c:pt>
                <c:pt idx="5">
                  <c:v>Unscheduled</c:v>
                </c:pt>
              </c:strCache>
            </c:strRef>
          </c:cat>
          <c:val>
            <c:numRef>
              <c:f>'Category Dashboard'!$C$109:$H$109</c:f>
              <c:numCache>
                <c:formatCode>_([$$-409]* #,##0_);_([$$-409]* \(#,##0\);_([$$-409]* "-"_);_(@_)</c:formatCode>
                <c:ptCount val="6"/>
                <c:pt idx="0">
                  <c:v>93000</c:v>
                </c:pt>
                <c:pt idx="1">
                  <c:v>76000</c:v>
                </c:pt>
                <c:pt idx="2">
                  <c:v>88000</c:v>
                </c:pt>
                <c:pt idx="3">
                  <c:v>26000</c:v>
                </c:pt>
                <c:pt idx="4">
                  <c:v>0</c:v>
                </c:pt>
                <c:pt idx="5">
                  <c:v>0</c:v>
                </c:pt>
              </c:numCache>
            </c:numRef>
          </c:val>
          <c:smooth val="0"/>
          <c:extLst>
            <c:ext xmlns:c16="http://schemas.microsoft.com/office/drawing/2014/chart" uri="{C3380CC4-5D6E-409C-BE32-E72D297353CC}">
              <c16:uniqueId val="{0000000E-9965-4111-80B6-A58A705A71E0}"/>
            </c:ext>
          </c:extLst>
        </c:ser>
        <c:ser>
          <c:idx val="14"/>
          <c:order val="14"/>
          <c:tx>
            <c:strRef>
              <c:f>'Category Dashboard'!$B$110</c:f>
              <c:strCache>
                <c:ptCount val="1"/>
                <c:pt idx="0">
                  <c:v>Fire/EMS</c:v>
                </c:pt>
              </c:strCache>
            </c:strRef>
          </c:tx>
          <c:spPr>
            <a:ln w="28575" cap="rnd">
              <a:solidFill>
                <a:schemeClr val="accent3">
                  <a:lumMod val="80000"/>
                  <a:lumOff val="20000"/>
                </a:schemeClr>
              </a:solidFill>
              <a:round/>
            </a:ln>
            <a:effectLst/>
          </c:spPr>
          <c:marker>
            <c:symbol val="none"/>
          </c:marker>
          <c:cat>
            <c:strRef>
              <c:f>'Category Dashboard'!$C$95:$H$95</c:f>
              <c:strCache>
                <c:ptCount val="6"/>
                <c:pt idx="0">
                  <c:v>FY2023</c:v>
                </c:pt>
                <c:pt idx="1">
                  <c:v>FY2024</c:v>
                </c:pt>
                <c:pt idx="2">
                  <c:v>FY2025</c:v>
                </c:pt>
                <c:pt idx="3">
                  <c:v>FY2026</c:v>
                </c:pt>
                <c:pt idx="4">
                  <c:v>FY2027</c:v>
                </c:pt>
                <c:pt idx="5">
                  <c:v>Unscheduled</c:v>
                </c:pt>
              </c:strCache>
            </c:strRef>
          </c:cat>
          <c:val>
            <c:numRef>
              <c:f>'Category Dashboard'!$C$110:$H$110</c:f>
              <c:numCache>
                <c:formatCode>_([$$-409]* #,##0_);_([$$-409]* \(#,##0\);_([$$-409]* "-"_);_(@_)</c:formatCode>
                <c:ptCount val="6"/>
                <c:pt idx="0">
                  <c:v>1035500</c:v>
                </c:pt>
                <c:pt idx="1">
                  <c:v>1110500</c:v>
                </c:pt>
                <c:pt idx="2">
                  <c:v>290500</c:v>
                </c:pt>
                <c:pt idx="3">
                  <c:v>201000</c:v>
                </c:pt>
                <c:pt idx="4">
                  <c:v>201000</c:v>
                </c:pt>
                <c:pt idx="5">
                  <c:v>0</c:v>
                </c:pt>
              </c:numCache>
            </c:numRef>
          </c:val>
          <c:smooth val="0"/>
          <c:extLst>
            <c:ext xmlns:c16="http://schemas.microsoft.com/office/drawing/2014/chart" uri="{C3380CC4-5D6E-409C-BE32-E72D297353CC}">
              <c16:uniqueId val="{0000000F-9965-4111-80B6-A58A705A71E0}"/>
            </c:ext>
          </c:extLst>
        </c:ser>
        <c:ser>
          <c:idx val="15"/>
          <c:order val="15"/>
          <c:tx>
            <c:strRef>
              <c:f>'Category Dashboard'!$B$111</c:f>
              <c:strCache>
                <c:ptCount val="1"/>
                <c:pt idx="0">
                  <c:v>Fire/EMS</c:v>
                </c:pt>
              </c:strCache>
            </c:strRef>
          </c:tx>
          <c:spPr>
            <a:ln w="28575" cap="rnd">
              <a:solidFill>
                <a:schemeClr val="accent4">
                  <a:lumMod val="80000"/>
                  <a:lumOff val="20000"/>
                </a:schemeClr>
              </a:solidFill>
              <a:round/>
            </a:ln>
            <a:effectLst/>
          </c:spPr>
          <c:marker>
            <c:symbol val="none"/>
          </c:marker>
          <c:cat>
            <c:strRef>
              <c:f>'Category Dashboard'!$C$95:$H$95</c:f>
              <c:strCache>
                <c:ptCount val="6"/>
                <c:pt idx="0">
                  <c:v>FY2023</c:v>
                </c:pt>
                <c:pt idx="1">
                  <c:v>FY2024</c:v>
                </c:pt>
                <c:pt idx="2">
                  <c:v>FY2025</c:v>
                </c:pt>
                <c:pt idx="3">
                  <c:v>FY2026</c:v>
                </c:pt>
                <c:pt idx="4">
                  <c:v>FY2027</c:v>
                </c:pt>
                <c:pt idx="5">
                  <c:v>Unscheduled</c:v>
                </c:pt>
              </c:strCache>
            </c:strRef>
          </c:cat>
          <c:val>
            <c:numRef>
              <c:f>'Category Dashboard'!$C$111:$H$111</c:f>
              <c:numCache>
                <c:formatCode>_([$$-409]* #,##0_);_([$$-409]* \(#,##0\);_([$$-409]* "-"_);_(@_)</c:formatCode>
                <c:ptCount val="6"/>
                <c:pt idx="0">
                  <c:v>27000</c:v>
                </c:pt>
                <c:pt idx="1">
                  <c:v>35000</c:v>
                </c:pt>
                <c:pt idx="2">
                  <c:v>35000</c:v>
                </c:pt>
                <c:pt idx="3">
                  <c:v>35000</c:v>
                </c:pt>
                <c:pt idx="4">
                  <c:v>35000</c:v>
                </c:pt>
                <c:pt idx="5">
                  <c:v>0</c:v>
                </c:pt>
              </c:numCache>
            </c:numRef>
          </c:val>
          <c:smooth val="0"/>
          <c:extLst>
            <c:ext xmlns:c16="http://schemas.microsoft.com/office/drawing/2014/chart" uri="{C3380CC4-5D6E-409C-BE32-E72D297353CC}">
              <c16:uniqueId val="{00000010-9965-4111-80B6-A58A705A71E0}"/>
            </c:ext>
          </c:extLst>
        </c:ser>
        <c:ser>
          <c:idx val="16"/>
          <c:order val="16"/>
          <c:tx>
            <c:strRef>
              <c:f>'Category Dashboard'!$B$112</c:f>
              <c:strCache>
                <c:ptCount val="1"/>
                <c:pt idx="0">
                  <c:v>Road &amp; Levee</c:v>
                </c:pt>
              </c:strCache>
            </c:strRef>
          </c:tx>
          <c:spPr>
            <a:ln w="28575" cap="rnd">
              <a:solidFill>
                <a:schemeClr val="accent5">
                  <a:lumMod val="80000"/>
                  <a:lumOff val="20000"/>
                </a:schemeClr>
              </a:solidFill>
              <a:round/>
            </a:ln>
            <a:effectLst/>
          </c:spPr>
          <c:marker>
            <c:symbol val="none"/>
          </c:marker>
          <c:cat>
            <c:strRef>
              <c:f>'Category Dashboard'!$C$95:$H$95</c:f>
              <c:strCache>
                <c:ptCount val="6"/>
                <c:pt idx="0">
                  <c:v>FY2023</c:v>
                </c:pt>
                <c:pt idx="1">
                  <c:v>FY2024</c:v>
                </c:pt>
                <c:pt idx="2">
                  <c:v>FY2025</c:v>
                </c:pt>
                <c:pt idx="3">
                  <c:v>FY2026</c:v>
                </c:pt>
                <c:pt idx="4">
                  <c:v>FY2027</c:v>
                </c:pt>
                <c:pt idx="5">
                  <c:v>Unscheduled</c:v>
                </c:pt>
              </c:strCache>
            </c:strRef>
          </c:cat>
          <c:val>
            <c:numRef>
              <c:f>'Category Dashboard'!$C$112:$H$112</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1-9965-4111-80B6-A58A705A71E0}"/>
            </c:ext>
          </c:extLst>
        </c:ser>
        <c:ser>
          <c:idx val="17"/>
          <c:order val="17"/>
          <c:tx>
            <c:strRef>
              <c:f>'Category Dashboard'!$B$113</c:f>
              <c:strCache>
                <c:ptCount val="1"/>
                <c:pt idx="0">
                  <c:v>Parks &amp; Rec</c:v>
                </c:pt>
              </c:strCache>
            </c:strRef>
          </c:tx>
          <c:spPr>
            <a:ln w="28575" cap="rnd">
              <a:solidFill>
                <a:schemeClr val="accent6">
                  <a:lumMod val="80000"/>
                  <a:lumOff val="20000"/>
                </a:schemeClr>
              </a:solidFill>
              <a:round/>
            </a:ln>
            <a:effectLst/>
          </c:spPr>
          <c:marker>
            <c:symbol val="none"/>
          </c:marker>
          <c:cat>
            <c:strRef>
              <c:f>'Category Dashboard'!$C$95:$H$95</c:f>
              <c:strCache>
                <c:ptCount val="6"/>
                <c:pt idx="0">
                  <c:v>FY2023</c:v>
                </c:pt>
                <c:pt idx="1">
                  <c:v>FY2024</c:v>
                </c:pt>
                <c:pt idx="2">
                  <c:v>FY2025</c:v>
                </c:pt>
                <c:pt idx="3">
                  <c:v>FY2026</c:v>
                </c:pt>
                <c:pt idx="4">
                  <c:v>FY2027</c:v>
                </c:pt>
                <c:pt idx="5">
                  <c:v>Unscheduled</c:v>
                </c:pt>
              </c:strCache>
            </c:strRef>
          </c:cat>
          <c:val>
            <c:numRef>
              <c:f>'Category Dashboard'!$C$113:$H$113</c:f>
              <c:numCache>
                <c:formatCode>_([$$-409]* #,##0_);_([$$-409]* \(#,##0\);_([$$-409]* "-"_);_(@_)</c:formatCode>
                <c:ptCount val="6"/>
                <c:pt idx="0">
                  <c:v>310000</c:v>
                </c:pt>
                <c:pt idx="1">
                  <c:v>425000</c:v>
                </c:pt>
                <c:pt idx="2">
                  <c:v>370000</c:v>
                </c:pt>
                <c:pt idx="3">
                  <c:v>235000</c:v>
                </c:pt>
                <c:pt idx="4">
                  <c:v>87000</c:v>
                </c:pt>
                <c:pt idx="5">
                  <c:v>1180000</c:v>
                </c:pt>
              </c:numCache>
            </c:numRef>
          </c:val>
          <c:smooth val="0"/>
          <c:extLst>
            <c:ext xmlns:c16="http://schemas.microsoft.com/office/drawing/2014/chart" uri="{C3380CC4-5D6E-409C-BE32-E72D297353CC}">
              <c16:uniqueId val="{00000012-9965-4111-80B6-A58A705A71E0}"/>
            </c:ext>
          </c:extLst>
        </c:ser>
        <c:ser>
          <c:idx val="18"/>
          <c:order val="18"/>
          <c:tx>
            <c:strRef>
              <c:f>'Category Dashboard'!$B$114</c:f>
              <c:strCache>
                <c:ptCount val="1"/>
                <c:pt idx="0">
                  <c:v>ISWR</c:v>
                </c:pt>
              </c:strCache>
            </c:strRef>
          </c:tx>
          <c:spPr>
            <a:ln w="28575" cap="rnd">
              <a:solidFill>
                <a:schemeClr val="accent1">
                  <a:lumMod val="80000"/>
                </a:schemeClr>
              </a:solidFill>
              <a:round/>
            </a:ln>
            <a:effectLst/>
          </c:spPr>
          <c:marker>
            <c:symbol val="none"/>
          </c:marker>
          <c:cat>
            <c:strRef>
              <c:f>'Category Dashboard'!$C$95:$H$95</c:f>
              <c:strCache>
                <c:ptCount val="6"/>
                <c:pt idx="0">
                  <c:v>FY2023</c:v>
                </c:pt>
                <c:pt idx="1">
                  <c:v>FY2024</c:v>
                </c:pt>
                <c:pt idx="2">
                  <c:v>FY2025</c:v>
                </c:pt>
                <c:pt idx="3">
                  <c:v>FY2026</c:v>
                </c:pt>
                <c:pt idx="4">
                  <c:v>FY2027</c:v>
                </c:pt>
                <c:pt idx="5">
                  <c:v>Unscheduled</c:v>
                </c:pt>
              </c:strCache>
            </c:strRef>
          </c:cat>
          <c:val>
            <c:numRef>
              <c:f>'Category Dashboard'!$C$114:$H$114</c:f>
              <c:numCache>
                <c:formatCode>_([$$-409]* #,##0_);_([$$-409]* \(#,##0\);_([$$-409]* "-"_);_(@_)</c:formatCode>
                <c:ptCount val="6"/>
                <c:pt idx="0">
                  <c:v>77200</c:v>
                </c:pt>
                <c:pt idx="1">
                  <c:v>105000</c:v>
                </c:pt>
                <c:pt idx="2">
                  <c:v>55000</c:v>
                </c:pt>
                <c:pt idx="3">
                  <c:v>13000</c:v>
                </c:pt>
                <c:pt idx="4">
                  <c:v>110000</c:v>
                </c:pt>
                <c:pt idx="5">
                  <c:v>15000</c:v>
                </c:pt>
              </c:numCache>
            </c:numRef>
          </c:val>
          <c:smooth val="0"/>
          <c:extLst>
            <c:ext xmlns:c16="http://schemas.microsoft.com/office/drawing/2014/chart" uri="{C3380CC4-5D6E-409C-BE32-E72D297353CC}">
              <c16:uniqueId val="{00000013-9965-4111-80B6-A58A705A71E0}"/>
            </c:ext>
          </c:extLst>
        </c:ser>
        <c:ser>
          <c:idx val="19"/>
          <c:order val="19"/>
          <c:tx>
            <c:strRef>
              <c:f>'Category Dashboard'!$B$115</c:f>
              <c:strCache>
                <c:ptCount val="1"/>
                <c:pt idx="0">
                  <c:v>Fair </c:v>
                </c:pt>
              </c:strCache>
            </c:strRef>
          </c:tx>
          <c:spPr>
            <a:ln w="28575" cap="rnd">
              <a:solidFill>
                <a:schemeClr val="accent2">
                  <a:lumMod val="80000"/>
                </a:schemeClr>
              </a:solidFill>
              <a:round/>
            </a:ln>
            <a:effectLst/>
          </c:spPr>
          <c:marker>
            <c:symbol val="none"/>
          </c:marker>
          <c:cat>
            <c:strRef>
              <c:f>'Category Dashboard'!$C$95:$H$95</c:f>
              <c:strCache>
                <c:ptCount val="6"/>
                <c:pt idx="0">
                  <c:v>FY2023</c:v>
                </c:pt>
                <c:pt idx="1">
                  <c:v>FY2024</c:v>
                </c:pt>
                <c:pt idx="2">
                  <c:v>FY2025</c:v>
                </c:pt>
                <c:pt idx="3">
                  <c:v>FY2026</c:v>
                </c:pt>
                <c:pt idx="4">
                  <c:v>FY2027</c:v>
                </c:pt>
                <c:pt idx="5">
                  <c:v>Unscheduled</c:v>
                </c:pt>
              </c:strCache>
            </c:strRef>
          </c:cat>
          <c:val>
            <c:numRef>
              <c:f>'Category Dashboard'!$C$115:$H$115</c:f>
              <c:numCache>
                <c:formatCode>_([$$-409]* #,##0_);_([$$-409]* \(#,##0\);_([$$-409]* "-"_);_(@_)</c:formatCode>
                <c:ptCount val="6"/>
                <c:pt idx="0">
                  <c:v>36000</c:v>
                </c:pt>
                <c:pt idx="1">
                  <c:v>0</c:v>
                </c:pt>
                <c:pt idx="2">
                  <c:v>0</c:v>
                </c:pt>
                <c:pt idx="3">
                  <c:v>0</c:v>
                </c:pt>
                <c:pt idx="4">
                  <c:v>0</c:v>
                </c:pt>
                <c:pt idx="5">
                  <c:v>0</c:v>
                </c:pt>
              </c:numCache>
            </c:numRef>
          </c:val>
          <c:smooth val="0"/>
          <c:extLst>
            <c:ext xmlns:c16="http://schemas.microsoft.com/office/drawing/2014/chart" uri="{C3380CC4-5D6E-409C-BE32-E72D297353CC}">
              <c16:uniqueId val="{00000014-9965-4111-80B6-A58A705A71E0}"/>
            </c:ext>
          </c:extLst>
        </c:ser>
        <c:ser>
          <c:idx val="20"/>
          <c:order val="20"/>
          <c:tx>
            <c:strRef>
              <c:f>'Category Dashboard'!$B$116</c:f>
              <c:strCache>
                <c:ptCount val="1"/>
                <c:pt idx="0">
                  <c:v>Road &amp; Levee</c:v>
                </c:pt>
              </c:strCache>
            </c:strRef>
          </c:tx>
          <c:spPr>
            <a:ln w="28575" cap="rnd">
              <a:solidFill>
                <a:schemeClr val="accent3">
                  <a:lumMod val="80000"/>
                </a:schemeClr>
              </a:solidFill>
              <a:round/>
            </a:ln>
            <a:effectLst/>
          </c:spPr>
          <c:marker>
            <c:symbol val="none"/>
          </c:marker>
          <c:cat>
            <c:strRef>
              <c:f>'Category Dashboard'!$C$95:$H$95</c:f>
              <c:strCache>
                <c:ptCount val="6"/>
                <c:pt idx="0">
                  <c:v>FY2023</c:v>
                </c:pt>
                <c:pt idx="1">
                  <c:v>FY2024</c:v>
                </c:pt>
                <c:pt idx="2">
                  <c:v>FY2025</c:v>
                </c:pt>
                <c:pt idx="3">
                  <c:v>FY2026</c:v>
                </c:pt>
                <c:pt idx="4">
                  <c:v>FY2027</c:v>
                </c:pt>
                <c:pt idx="5">
                  <c:v>Unscheduled</c:v>
                </c:pt>
              </c:strCache>
            </c:strRef>
          </c:cat>
          <c:val>
            <c:numRef>
              <c:f>'Category Dashboard'!$C$116:$H$116</c:f>
              <c:numCache>
                <c:formatCode>_([$$-409]* #,##0_);_([$$-409]* \(#,##0\);_([$$-409]* "-"_);_(@_)</c:formatCode>
                <c:ptCount val="6"/>
                <c:pt idx="0">
                  <c:v>45000</c:v>
                </c:pt>
                <c:pt idx="1">
                  <c:v>0</c:v>
                </c:pt>
                <c:pt idx="2">
                  <c:v>0</c:v>
                </c:pt>
                <c:pt idx="3">
                  <c:v>0</c:v>
                </c:pt>
                <c:pt idx="4">
                  <c:v>0</c:v>
                </c:pt>
                <c:pt idx="5">
                  <c:v>0</c:v>
                </c:pt>
              </c:numCache>
            </c:numRef>
          </c:val>
          <c:smooth val="0"/>
          <c:extLst>
            <c:ext xmlns:c16="http://schemas.microsoft.com/office/drawing/2014/chart" uri="{C3380CC4-5D6E-409C-BE32-E72D297353CC}">
              <c16:uniqueId val="{00000015-9965-4111-80B6-A58A705A71E0}"/>
            </c:ext>
          </c:extLst>
        </c:ser>
        <c:dLbls>
          <c:showLegendKey val="0"/>
          <c:showVal val="0"/>
          <c:showCatName val="0"/>
          <c:showSerName val="0"/>
          <c:showPercent val="0"/>
          <c:showBubbleSize val="0"/>
        </c:dLbls>
        <c:smooth val="0"/>
        <c:axId val="1871164768"/>
        <c:axId val="1871150208"/>
        <c:extLst>
          <c:ext xmlns:c15="http://schemas.microsoft.com/office/drawing/2012/chart" uri="{02D57815-91ED-43cb-92C2-25804820EDAC}">
            <c15:filteredLineSeries>
              <c15:ser>
                <c:idx val="0"/>
                <c:order val="0"/>
                <c:tx>
                  <c:strRef>
                    <c:extLst>
                      <c:ext uri="{02D57815-91ED-43cb-92C2-25804820EDAC}">
                        <c15:formulaRef>
                          <c15:sqref>'Category Dashboard'!$B$96</c15:sqref>
                        </c15:formulaRef>
                      </c:ext>
                    </c:extLst>
                    <c:strCache>
                      <c:ptCount val="1"/>
                      <c:pt idx="0">
                        <c:v>Administration</c:v>
                      </c:pt>
                    </c:strCache>
                  </c:strRef>
                </c:tx>
                <c:spPr>
                  <a:ln w="28575" cap="rnd">
                    <a:solidFill>
                      <a:schemeClr val="accent1"/>
                    </a:solidFill>
                    <a:round/>
                  </a:ln>
                  <a:effectLst/>
                </c:spPr>
                <c:marker>
                  <c:symbol val="none"/>
                </c:marker>
                <c:cat>
                  <c:strRef>
                    <c:extLst>
                      <c:ext uri="{02D57815-91ED-43cb-92C2-25804820EDAC}">
                        <c15:formulaRef>
                          <c15:sqref>'Category Dashboard'!$C$95:$H$95</c15:sqref>
                        </c15:formulaRef>
                      </c:ext>
                    </c:extLst>
                    <c:strCache>
                      <c:ptCount val="6"/>
                      <c:pt idx="0">
                        <c:v>FY2023</c:v>
                      </c:pt>
                      <c:pt idx="1">
                        <c:v>FY2024</c:v>
                      </c:pt>
                      <c:pt idx="2">
                        <c:v>FY2025</c:v>
                      </c:pt>
                      <c:pt idx="3">
                        <c:v>FY2026</c:v>
                      </c:pt>
                      <c:pt idx="4">
                        <c:v>FY2027</c:v>
                      </c:pt>
                      <c:pt idx="5">
                        <c:v>Unscheduled</c:v>
                      </c:pt>
                    </c:strCache>
                  </c:strRef>
                </c:cat>
                <c:val>
                  <c:numRef>
                    <c:extLst>
                      <c:ext uri="{02D57815-91ED-43cb-92C2-25804820EDAC}">
                        <c15:formulaRef>
                          <c15:sqref>'Category Dashboard'!$C$96:$H$96</c15:sqref>
                        </c15:formulaRef>
                      </c:ext>
                    </c:extLst>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9965-4111-80B6-A58A705A71E0}"/>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'Category Dashboard'!$B$97</c15:sqref>
                        </c15:formulaRef>
                      </c:ext>
                    </c:extLst>
                    <c:strCache>
                      <c:ptCount val="1"/>
                      <c:pt idx="0">
                        <c:v>Emergency Mgmt</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Dashboard'!$C$95:$H$95</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Dashboard'!$C$97:$H$97</c15:sqref>
                        </c15:formulaRef>
                      </c:ext>
                    </c:extLst>
                    <c:numCache>
                      <c:formatCode>_([$$-409]* #,##0_);_([$$-409]* \(#,##0\);_([$$-409]* "-"_);_(@_)</c:formatCode>
                      <c:ptCount val="6"/>
                      <c:pt idx="0">
                        <c:v>125000</c:v>
                      </c:pt>
                      <c:pt idx="1">
                        <c:v>30000</c:v>
                      </c:pt>
                      <c:pt idx="2">
                        <c:v>20000</c:v>
                      </c:pt>
                      <c:pt idx="3">
                        <c:v>0</c:v>
                      </c:pt>
                      <c:pt idx="4">
                        <c:v>20000</c:v>
                      </c:pt>
                      <c:pt idx="5">
                        <c:v>10000</c:v>
                      </c:pt>
                    </c:numCache>
                  </c:numRef>
                </c:val>
                <c:smooth val="0"/>
                <c:extLst xmlns:c15="http://schemas.microsoft.com/office/drawing/2012/chart">
                  <c:ext xmlns:c16="http://schemas.microsoft.com/office/drawing/2014/chart" uri="{C3380CC4-5D6E-409C-BE32-E72D297353CC}">
                    <c16:uniqueId val="{00000001-9965-4111-80B6-A58A705A71E0}"/>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'Category Dashboard'!$B$98</c15:sqref>
                        </c15:formulaRef>
                      </c:ext>
                    </c:extLst>
                    <c:strCache>
                      <c:ptCount val="1"/>
                      <c:pt idx="0">
                        <c:v>Facilities</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Dashboard'!$C$95:$H$95</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Dashboard'!$C$98:$H$98</c15:sqref>
                        </c15:formulaRef>
                      </c:ext>
                    </c:extLst>
                    <c:numCache>
                      <c:formatCode>_([$$-409]* #,##0_);_([$$-409]* \(#,##0\);_([$$-409]* "-"_);_(@_)</c:formatCode>
                      <c:ptCount val="6"/>
                      <c:pt idx="0">
                        <c:v>40000</c:v>
                      </c:pt>
                      <c:pt idx="1">
                        <c:v>0</c:v>
                      </c:pt>
                      <c:pt idx="2">
                        <c:v>0</c:v>
                      </c:pt>
                      <c:pt idx="3">
                        <c:v>35000</c:v>
                      </c:pt>
                      <c:pt idx="4">
                        <c:v>0</c:v>
                      </c:pt>
                      <c:pt idx="5">
                        <c:v>0</c:v>
                      </c:pt>
                    </c:numCache>
                  </c:numRef>
                </c:val>
                <c:smooth val="0"/>
                <c:extLst xmlns:c15="http://schemas.microsoft.com/office/drawing/2012/chart">
                  <c:ext xmlns:c16="http://schemas.microsoft.com/office/drawing/2014/chart" uri="{C3380CC4-5D6E-409C-BE32-E72D297353CC}">
                    <c16:uniqueId val="{00000002-9965-4111-80B6-A58A705A71E0}"/>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'Category Dashboard'!$B$99</c15:sqref>
                        </c15:formulaRef>
                      </c:ext>
                    </c:extLst>
                    <c:strCache>
                      <c:ptCount val="1"/>
                      <c:pt idx="0">
                        <c:v>Health Department</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Dashboard'!$C$95:$H$95</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Dashboard'!$C$99:$H$99</c15:sqref>
                        </c15:formulaRef>
                      </c:ext>
                    </c:extLst>
                    <c:numCache>
                      <c:formatCode>_([$$-409]* #,##0_);_([$$-409]* \(#,##0\);_([$$-409]* "-"_);_(@_)</c:formatCode>
                      <c:ptCount val="6"/>
                      <c:pt idx="0">
                        <c:v>0</c:v>
                      </c:pt>
                      <c:pt idx="1">
                        <c:v>0</c:v>
                      </c:pt>
                      <c:pt idx="2">
                        <c:v>0</c:v>
                      </c:pt>
                      <c:pt idx="3">
                        <c:v>15000</c:v>
                      </c:pt>
                      <c:pt idx="4">
                        <c:v>0</c:v>
                      </c:pt>
                      <c:pt idx="5">
                        <c:v>0</c:v>
                      </c:pt>
                    </c:numCache>
                  </c:numRef>
                </c:val>
                <c:smooth val="0"/>
                <c:extLst xmlns:c15="http://schemas.microsoft.com/office/drawing/2012/chart">
                  <c:ext xmlns:c16="http://schemas.microsoft.com/office/drawing/2014/chart" uri="{C3380CC4-5D6E-409C-BE32-E72D297353CC}">
                    <c16:uniqueId val="{00000003-9965-4111-80B6-A58A705A71E0}"/>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'Category Dashboard'!$B$100</c15:sqref>
                        </c15:formulaRef>
                      </c:ext>
                    </c:extLst>
                    <c:strCache>
                      <c:ptCount val="1"/>
                      <c:pt idx="0">
                        <c:v>Housing</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Dashboard'!$C$95:$H$95</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Dashboard'!$C$100:$H$100</c15:sqref>
                        </c15:formulaRef>
                      </c:ext>
                    </c:extLst>
                    <c:numCache>
                      <c:formatCode>_([$$-409]* #,##0_);_([$$-409]* \(#,##0\);_([$$-409]* "-"_);_(@_)</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4-9965-4111-80B6-A58A705A71E0}"/>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'Category Dashboard'!$B$101</c15:sqref>
                        </c15:formulaRef>
                      </c:ext>
                    </c:extLst>
                    <c:strCache>
                      <c:ptCount val="1"/>
                      <c:pt idx="0">
                        <c:v>Information Technology</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Dashboard'!$C$95:$H$95</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Dashboard'!$C$101:$H$101</c15:sqref>
                        </c15:formulaRef>
                      </c:ext>
                    </c:extLst>
                    <c:numCache>
                      <c:formatCode>_([$$-409]* #,##0_);_([$$-409]* \(#,##0\);_([$$-409]* "-"_);_(@_)</c:formatCode>
                      <c:ptCount val="6"/>
                      <c:pt idx="0">
                        <c:v>36000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5-9965-4111-80B6-A58A705A71E0}"/>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'Category Dashboard'!$B$102</c15:sqref>
                        </c15:formulaRef>
                      </c:ext>
                    </c:extLst>
                    <c:strCache>
                      <c:ptCount val="1"/>
                      <c:pt idx="0">
                        <c:v>Library</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Dashboard'!$C$95:$H$95</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Dashboard'!$C$102:$H$102</c15:sqref>
                        </c15:formulaRef>
                      </c:ext>
                    </c:extLst>
                    <c:numCache>
                      <c:formatCode>_([$$-409]* #,##0_);_([$$-409]* \(#,##0\);_([$$-409]* "-"_);_(@_)</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7-9965-4111-80B6-A58A705A71E0}"/>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'Category Dashboard'!$B$103</c15:sqref>
                        </c15:formulaRef>
                      </c:ext>
                    </c:extLst>
                    <c:strCache>
                      <c:ptCount val="1"/>
                      <c:pt idx="0">
                        <c:v>Pathways</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Dashboard'!$C$95:$H$95</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Dashboard'!$C$103:$H$103</c15:sqref>
                        </c15:formulaRef>
                      </c:ext>
                    </c:extLst>
                    <c:numCache>
                      <c:formatCode>_([$$-409]* #,##0_);_([$$-409]* \(#,##0\);_([$$-409]* "-"_);_(@_)</c:formatCode>
                      <c:ptCount val="6"/>
                      <c:pt idx="0">
                        <c:v>40000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8-9965-4111-80B6-A58A705A71E0}"/>
                  </c:ext>
                </c:extLst>
              </c15:ser>
            </c15:filteredLineSeries>
          </c:ext>
        </c:extLst>
      </c:lineChart>
      <c:catAx>
        <c:axId val="187116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1150208"/>
        <c:crosses val="autoZero"/>
        <c:auto val="1"/>
        <c:lblAlgn val="ctr"/>
        <c:lblOffset val="100"/>
        <c:noMultiLvlLbl val="0"/>
      </c:catAx>
      <c:valAx>
        <c:axId val="1871150208"/>
        <c:scaling>
          <c:orientation val="minMax"/>
        </c:scaling>
        <c:delete val="0"/>
        <c:axPos val="l"/>
        <c:majorGridlines>
          <c:spPr>
            <a:ln w="9525" cap="flat" cmpd="sng" algn="ctr">
              <a:solidFill>
                <a:schemeClr val="tx1">
                  <a:lumMod val="15000"/>
                  <a:lumOff val="85000"/>
                </a:schemeClr>
              </a:solidFill>
              <a:round/>
            </a:ln>
            <a:effectLst/>
          </c:spPr>
        </c:majorGridlines>
        <c:numFmt formatCode="_([$$-409]* #,##0_);_([$$-409]* \(#,##0\);_([$$-4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1164768"/>
        <c:crosses val="autoZero"/>
        <c:crossBetween val="between"/>
      </c:valAx>
      <c:spPr>
        <a:noFill/>
        <a:ln>
          <a:noFill/>
        </a:ln>
        <a:effectLst/>
      </c:spPr>
    </c:plotArea>
    <c:legend>
      <c:legendPos val="r"/>
      <c:layout>
        <c:manualLayout>
          <c:xMode val="edge"/>
          <c:yMode val="edge"/>
          <c:x val="0.75345946340040826"/>
          <c:y val="0.20580424022339674"/>
          <c:w val="0.23265164771070282"/>
          <c:h val="0.667812893251357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FY 2023 Dashboard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1"/>
          <c:order val="0"/>
          <c:tx>
            <c:strRef>
              <c:f>'FY2023 Dashboard'!$C$5</c:f>
              <c:strCache>
                <c:ptCount val="1"/>
                <c:pt idx="0">
                  <c:v>Cost</c:v>
                </c:pt>
              </c:strCache>
            </c:strRef>
          </c:tx>
          <c:spPr>
            <a:solidFill>
              <a:schemeClr val="bg2"/>
            </a:solidFill>
            <a:ln>
              <a:noFill/>
            </a:ln>
            <a:effectLst/>
          </c:spPr>
          <c:invertIfNegative val="0"/>
          <c:dPt>
            <c:idx val="1"/>
            <c:invertIfNegative val="0"/>
            <c:bubble3D val="0"/>
            <c:spPr>
              <a:solidFill>
                <a:schemeClr val="bg2"/>
              </a:solidFill>
              <a:ln>
                <a:noFill/>
              </a:ln>
              <a:effectLst/>
            </c:spPr>
            <c:extLst>
              <c:ext xmlns:c16="http://schemas.microsoft.com/office/drawing/2014/chart" uri="{C3380CC4-5D6E-409C-BE32-E72D297353CC}">
                <c16:uniqueId val="{00000001-6735-4541-9761-50D22A15EAED}"/>
              </c:ext>
            </c:extLst>
          </c:dPt>
          <c:dPt>
            <c:idx val="2"/>
            <c:invertIfNegative val="0"/>
            <c:bubble3D val="0"/>
            <c:spPr>
              <a:solidFill>
                <a:schemeClr val="bg2"/>
              </a:solidFill>
              <a:ln>
                <a:noFill/>
              </a:ln>
              <a:effectLst/>
            </c:spPr>
            <c:extLst>
              <c:ext xmlns:c16="http://schemas.microsoft.com/office/drawing/2014/chart" uri="{C3380CC4-5D6E-409C-BE32-E72D297353CC}">
                <c16:uniqueId val="{00000003-6735-4541-9761-50D22A15EAED}"/>
              </c:ext>
            </c:extLst>
          </c:dPt>
          <c:dPt>
            <c:idx val="3"/>
            <c:invertIfNegative val="0"/>
            <c:bubble3D val="0"/>
            <c:spPr>
              <a:solidFill>
                <a:schemeClr val="bg2"/>
              </a:solidFill>
              <a:ln>
                <a:noFill/>
              </a:ln>
              <a:effectLst/>
            </c:spPr>
            <c:extLst>
              <c:ext xmlns:c16="http://schemas.microsoft.com/office/drawing/2014/chart" uri="{C3380CC4-5D6E-409C-BE32-E72D297353CC}">
                <c16:uniqueId val="{00000005-6735-4541-9761-50D22A15EAE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('FY2023 Dashboard'!$B$27,'FY2023 Dashboard'!$B$52,'FY2023 Dashboard'!$B$78,'FY2023 Dashboard'!$B$103)</c:f>
              <c:strCache>
                <c:ptCount val="4"/>
                <c:pt idx="0">
                  <c:v>Total</c:v>
                </c:pt>
                <c:pt idx="1">
                  <c:v>Total</c:v>
                </c:pt>
                <c:pt idx="2">
                  <c:v>Total</c:v>
                </c:pt>
                <c:pt idx="3">
                  <c:v>Total</c:v>
                </c:pt>
              </c:strCache>
            </c:strRef>
          </c:cat>
          <c:val>
            <c:numRef>
              <c:f>('FY2023 Dashboard'!$C$27,'FY2023 Dashboard'!$C$52,'FY2023 Dashboard'!$C$78,'FY2023 Dashboard'!$C$103)</c:f>
              <c:numCache>
                <c:formatCode>_([$$-409]* #,##0_);_([$$-409]* \(#,##0\);_([$$-409]* "-"_);_(@_)</c:formatCode>
                <c:ptCount val="4"/>
                <c:pt idx="0">
                  <c:v>20680059</c:v>
                </c:pt>
                <c:pt idx="1">
                  <c:v>4621090</c:v>
                </c:pt>
                <c:pt idx="2">
                  <c:v>10919350</c:v>
                </c:pt>
                <c:pt idx="3" formatCode="_([$$-409]* #,##0.00_);_([$$-409]* \(#,##0.00\);_([$$-409]* &quot;-&quot;??_);_(@_)">
                  <c:v>2160700</c:v>
                </c:pt>
              </c:numCache>
            </c:numRef>
          </c:val>
          <c:extLst>
            <c:ext xmlns:c16="http://schemas.microsoft.com/office/drawing/2014/chart" uri="{C3380CC4-5D6E-409C-BE32-E72D297353CC}">
              <c16:uniqueId val="{00000150-7587-488C-B0CD-6A93A3F32331}"/>
            </c:ext>
          </c:extLst>
        </c:ser>
        <c:ser>
          <c:idx val="67"/>
          <c:order val="1"/>
          <c:tx>
            <c:strRef>
              <c:f>'FY2023 Dashboard'!$E$5</c:f>
              <c:strCache>
                <c:ptCount val="1"/>
                <c:pt idx="0">
                  <c:v>Outside Funding</c:v>
                </c:pt>
              </c:strCache>
            </c:strRef>
          </c:tx>
          <c:spPr>
            <a:solidFill>
              <a:schemeClr val="accent1">
                <a:lumMod val="20000"/>
                <a:lumOff val="80000"/>
              </a:schemeClr>
            </a:solidFill>
            <a:ln>
              <a:noFill/>
            </a:ln>
            <a:effectLst/>
          </c:spPr>
          <c:invertIfNegative val="0"/>
          <c:dPt>
            <c:idx val="1"/>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7-6735-4541-9761-50D22A15EAED}"/>
              </c:ext>
            </c:extLst>
          </c:dPt>
          <c:dPt>
            <c:idx val="2"/>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9-6735-4541-9761-50D22A15EAED}"/>
              </c:ext>
            </c:extLst>
          </c:dPt>
          <c:dPt>
            <c:idx val="3"/>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B-6735-4541-9761-50D22A15EAE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('FY2023 Dashboard'!$B$27,'FY2023 Dashboard'!$B$52,'FY2023 Dashboard'!$B$78,'FY2023 Dashboard'!$B$103)</c:f>
              <c:strCache>
                <c:ptCount val="4"/>
                <c:pt idx="0">
                  <c:v>Total</c:v>
                </c:pt>
                <c:pt idx="1">
                  <c:v>Total</c:v>
                </c:pt>
                <c:pt idx="2">
                  <c:v>Total</c:v>
                </c:pt>
                <c:pt idx="3">
                  <c:v>Total</c:v>
                </c:pt>
              </c:strCache>
            </c:strRef>
          </c:cat>
          <c:val>
            <c:numRef>
              <c:f>('FY2023 Dashboard'!$E$27,'FY2023 Dashboard'!$E$52,'FY2023 Dashboard'!$E$78,'FY2023 Dashboard'!$E$103)</c:f>
              <c:numCache>
                <c:formatCode>_([$$-409]* #,##0_);_([$$-409]* \(#,##0\);_([$$-409]* "-"_);_(@_)</c:formatCode>
                <c:ptCount val="4"/>
                <c:pt idx="0">
                  <c:v>3969697.5</c:v>
                </c:pt>
                <c:pt idx="1">
                  <c:v>3708289</c:v>
                </c:pt>
                <c:pt idx="2">
                  <c:v>660000</c:v>
                </c:pt>
                <c:pt idx="3" formatCode="_([$$-409]* #,##0.00_);_([$$-409]* \(#,##0.00\);_([$$-409]* &quot;-&quot;??_);_(@_)">
                  <c:v>68000</c:v>
                </c:pt>
              </c:numCache>
            </c:numRef>
          </c:val>
          <c:extLst>
            <c:ext xmlns:c16="http://schemas.microsoft.com/office/drawing/2014/chart" uri="{C3380CC4-5D6E-409C-BE32-E72D297353CC}">
              <c16:uniqueId val="{0000017E-7587-488C-B0CD-6A93A3F32331}"/>
            </c:ext>
          </c:extLst>
        </c:ser>
        <c:dLbls>
          <c:dLblPos val="outEnd"/>
          <c:showLegendKey val="0"/>
          <c:showVal val="1"/>
          <c:showCatName val="0"/>
          <c:showSerName val="0"/>
          <c:showPercent val="0"/>
          <c:showBubbleSize val="0"/>
        </c:dLbls>
        <c:gapWidth val="219"/>
        <c:overlap val="-27"/>
        <c:axId val="1871138976"/>
        <c:axId val="1871118592"/>
      </c:barChart>
      <c:catAx>
        <c:axId val="1871138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1118592"/>
        <c:crosses val="autoZero"/>
        <c:auto val="1"/>
        <c:lblAlgn val="ctr"/>
        <c:lblOffset val="100"/>
        <c:noMultiLvlLbl val="0"/>
      </c:catAx>
      <c:valAx>
        <c:axId val="1871118592"/>
        <c:scaling>
          <c:orientation val="minMax"/>
        </c:scaling>
        <c:delete val="0"/>
        <c:axPos val="l"/>
        <c:majorGridlines>
          <c:spPr>
            <a:ln w="9525" cap="flat" cmpd="sng" algn="ctr">
              <a:solidFill>
                <a:schemeClr val="tx1">
                  <a:lumMod val="15000"/>
                  <a:lumOff val="85000"/>
                </a:schemeClr>
              </a:solidFill>
              <a:round/>
            </a:ln>
            <a:effectLst/>
          </c:spPr>
        </c:majorGridlines>
        <c:numFmt formatCode="_([$$-409]* #,##0_);_([$$-409]* \(#,##0\);_([$$-4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11389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FY 2024 Dashboard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1"/>
          <c:order val="0"/>
          <c:tx>
            <c:strRef>
              <c:f>'FY2024 Dashboard'!$C$5</c:f>
              <c:strCache>
                <c:ptCount val="1"/>
                <c:pt idx="0">
                  <c:v>Cost</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('FY2024 Dashboard'!$B$27,'FY2024 Dashboard'!$B$52,'FY2024 Dashboard'!$B$78,'FY2024 Dashboard'!$B$103)</c:f>
              <c:strCache>
                <c:ptCount val="4"/>
                <c:pt idx="0">
                  <c:v>Total</c:v>
                </c:pt>
                <c:pt idx="1">
                  <c:v>Total</c:v>
                </c:pt>
                <c:pt idx="2">
                  <c:v>Total</c:v>
                </c:pt>
                <c:pt idx="3">
                  <c:v>Total</c:v>
                </c:pt>
              </c:strCache>
            </c:strRef>
          </c:cat>
          <c:val>
            <c:numRef>
              <c:f>('FY2024 Dashboard'!$C$27,'FY2024 Dashboard'!$C$52,'FY2024 Dashboard'!$C$78,'FY2024 Dashboard'!$C$103)</c:f>
              <c:numCache>
                <c:formatCode>_([$$-409]* #,##0_);_([$$-409]* \(#,##0\);_([$$-409]* "-"_);_(@_)</c:formatCode>
                <c:ptCount val="4"/>
                <c:pt idx="0">
                  <c:v>32628860</c:v>
                </c:pt>
                <c:pt idx="1">
                  <c:v>327000</c:v>
                </c:pt>
                <c:pt idx="2">
                  <c:v>16040860</c:v>
                </c:pt>
                <c:pt idx="3" formatCode="_([$$-409]* #,##0.00_);_([$$-409]* \(#,##0.00\);_([$$-409]* &quot;-&quot;??_);_(@_)">
                  <c:v>1997500</c:v>
                </c:pt>
              </c:numCache>
            </c:numRef>
          </c:val>
          <c:extLst>
            <c:ext xmlns:c16="http://schemas.microsoft.com/office/drawing/2014/chart" uri="{C3380CC4-5D6E-409C-BE32-E72D297353CC}">
              <c16:uniqueId val="{00000072-CDD7-434B-BC72-3E7CAD608DA4}"/>
            </c:ext>
          </c:extLst>
        </c:ser>
        <c:ser>
          <c:idx val="44"/>
          <c:order val="1"/>
          <c:tx>
            <c:strRef>
              <c:f>'FY2024 Dashboard'!$E$5</c:f>
              <c:strCache>
                <c:ptCount val="1"/>
                <c:pt idx="0">
                  <c:v>Outside Funding</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('FY2024 Dashboard'!$B$27,'FY2024 Dashboard'!$B$52,'FY2024 Dashboard'!$B$78,'FY2024 Dashboard'!$B$103)</c:f>
              <c:strCache>
                <c:ptCount val="4"/>
                <c:pt idx="0">
                  <c:v>Total</c:v>
                </c:pt>
                <c:pt idx="1">
                  <c:v>Total</c:v>
                </c:pt>
                <c:pt idx="2">
                  <c:v>Total</c:v>
                </c:pt>
                <c:pt idx="3">
                  <c:v>Total</c:v>
                </c:pt>
              </c:strCache>
            </c:strRef>
          </c:cat>
          <c:val>
            <c:numRef>
              <c:f>('FY2024 Dashboard'!$E$27,'FY2024 Dashboard'!$E$52,'FY2024 Dashboard'!$E$78,'FY2024 Dashboard'!$E$103)</c:f>
              <c:numCache>
                <c:formatCode>_([$$-409]* #,##0_);_([$$-409]* \(#,##0\);_([$$-409]* "-"_);_(@_)</c:formatCode>
                <c:ptCount val="4"/>
                <c:pt idx="0">
                  <c:v>10272697.5</c:v>
                </c:pt>
                <c:pt idx="1">
                  <c:v>0</c:v>
                </c:pt>
                <c:pt idx="2">
                  <c:v>3851325</c:v>
                </c:pt>
                <c:pt idx="3" formatCode="_([$$-409]* #,##0.00_);_([$$-409]* \(#,##0.00\);_([$$-409]* &quot;-&quot;??_);_(@_)">
                  <c:v>0</c:v>
                </c:pt>
              </c:numCache>
            </c:numRef>
          </c:val>
          <c:extLst>
            <c:ext xmlns:c16="http://schemas.microsoft.com/office/drawing/2014/chart" uri="{C3380CC4-5D6E-409C-BE32-E72D297353CC}">
              <c16:uniqueId val="{00000089-CDD7-434B-BC72-3E7CAD608DA4}"/>
            </c:ext>
          </c:extLst>
        </c:ser>
        <c:dLbls>
          <c:dLblPos val="outEnd"/>
          <c:showLegendKey val="0"/>
          <c:showVal val="1"/>
          <c:showCatName val="0"/>
          <c:showSerName val="0"/>
          <c:showPercent val="0"/>
          <c:showBubbleSize val="0"/>
        </c:dLbls>
        <c:gapWidth val="219"/>
        <c:overlap val="-27"/>
        <c:axId val="1871161024"/>
        <c:axId val="1871151872"/>
      </c:barChart>
      <c:catAx>
        <c:axId val="1871161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1151872"/>
        <c:crosses val="autoZero"/>
        <c:auto val="1"/>
        <c:lblAlgn val="ctr"/>
        <c:lblOffset val="100"/>
        <c:noMultiLvlLbl val="0"/>
      </c:catAx>
      <c:valAx>
        <c:axId val="1871151872"/>
        <c:scaling>
          <c:orientation val="minMax"/>
        </c:scaling>
        <c:delete val="0"/>
        <c:axPos val="l"/>
        <c:majorGridlines>
          <c:spPr>
            <a:ln w="9525" cap="flat" cmpd="sng" algn="ctr">
              <a:solidFill>
                <a:schemeClr val="tx1">
                  <a:lumMod val="15000"/>
                  <a:lumOff val="85000"/>
                </a:schemeClr>
              </a:solidFill>
              <a:round/>
            </a:ln>
            <a:effectLst/>
          </c:spPr>
        </c:majorGridlines>
        <c:numFmt formatCode="_([$$-409]* #,##0_);_([$$-409]* \(#,##0\);_([$$-4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11610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FY 2025 Dashboard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1"/>
          <c:order val="0"/>
          <c:tx>
            <c:strRef>
              <c:f>'FY 2025 Dashboard'!$C$5</c:f>
              <c:strCache>
                <c:ptCount val="1"/>
                <c:pt idx="0">
                  <c:v>Cost</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('FY 2025 Dashboard'!$B$27,'FY 2025 Dashboard'!$B$52,'FY 2025 Dashboard'!$B$78,'FY 2025 Dashboard'!$B$103)</c:f>
              <c:strCache>
                <c:ptCount val="4"/>
                <c:pt idx="0">
                  <c:v>Total</c:v>
                </c:pt>
                <c:pt idx="1">
                  <c:v>Total</c:v>
                </c:pt>
                <c:pt idx="2">
                  <c:v>Total</c:v>
                </c:pt>
                <c:pt idx="3">
                  <c:v>Total</c:v>
                </c:pt>
              </c:strCache>
            </c:strRef>
          </c:cat>
          <c:val>
            <c:numRef>
              <c:f>('FY 2025 Dashboard'!$C$27,'FY 2025 Dashboard'!$C$52,'FY 2025 Dashboard'!$C$78,'FY 2025 Dashboard'!$C$103)</c:f>
              <c:numCache>
                <c:formatCode>_([$$-409]* #,##0_);_([$$-409]* \(#,##0\);_([$$-409]* "-"_);_(@_)</c:formatCode>
                <c:ptCount val="4"/>
                <c:pt idx="0">
                  <c:v>23493028</c:v>
                </c:pt>
                <c:pt idx="1">
                  <c:v>55000</c:v>
                </c:pt>
                <c:pt idx="2">
                  <c:v>8108730</c:v>
                </c:pt>
                <c:pt idx="3" formatCode="_([$$-409]* #,##0.00_);_([$$-409]* \(#,##0.00\);_([$$-409]* &quot;-&quot;??_);_(@_)">
                  <c:v>1102500</c:v>
                </c:pt>
              </c:numCache>
            </c:numRef>
          </c:val>
          <c:extLst>
            <c:ext xmlns:c16="http://schemas.microsoft.com/office/drawing/2014/chart" uri="{C3380CC4-5D6E-409C-BE32-E72D297353CC}">
              <c16:uniqueId val="{00000017-5B0F-4F96-BB88-ADEE25D2B832}"/>
            </c:ext>
          </c:extLst>
        </c:ser>
        <c:ser>
          <c:idx val="44"/>
          <c:order val="1"/>
          <c:tx>
            <c:strRef>
              <c:f>'FY 2025 Dashboard'!$E$5</c:f>
              <c:strCache>
                <c:ptCount val="1"/>
                <c:pt idx="0">
                  <c:v>Outside Funding</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('FY 2025 Dashboard'!$B$27,'FY 2025 Dashboard'!$B$52,'FY 2025 Dashboard'!$B$78,'FY 2025 Dashboard'!$B$103)</c:f>
              <c:strCache>
                <c:ptCount val="4"/>
                <c:pt idx="0">
                  <c:v>Total</c:v>
                </c:pt>
                <c:pt idx="1">
                  <c:v>Total</c:v>
                </c:pt>
                <c:pt idx="2">
                  <c:v>Total</c:v>
                </c:pt>
                <c:pt idx="3">
                  <c:v>Total</c:v>
                </c:pt>
              </c:strCache>
            </c:strRef>
          </c:cat>
          <c:val>
            <c:numRef>
              <c:f>('FY 2025 Dashboard'!$E$27,'FY 2025 Dashboard'!$E$52,'FY 2025 Dashboard'!$E$78,'FY 2025 Dashboard'!$E$103)</c:f>
              <c:numCache>
                <c:formatCode>_([$$-409]* #,##0_);_([$$-409]* \(#,##0\);_([$$-409]* "-"_);_(@_)</c:formatCode>
                <c:ptCount val="4"/>
                <c:pt idx="0">
                  <c:v>10973566</c:v>
                </c:pt>
                <c:pt idx="1">
                  <c:v>0</c:v>
                </c:pt>
                <c:pt idx="2">
                  <c:v>1006250</c:v>
                </c:pt>
                <c:pt idx="3" formatCode="_([$$-409]* #,##0.00_);_([$$-409]* \(#,##0.00\);_([$$-409]* &quot;-&quot;??_);_(@_)">
                  <c:v>371000</c:v>
                </c:pt>
              </c:numCache>
            </c:numRef>
          </c:val>
          <c:extLst>
            <c:ext xmlns:c16="http://schemas.microsoft.com/office/drawing/2014/chart" uri="{C3380CC4-5D6E-409C-BE32-E72D297353CC}">
              <c16:uniqueId val="{0000002E-5B0F-4F96-BB88-ADEE25D2B832}"/>
            </c:ext>
          </c:extLst>
        </c:ser>
        <c:dLbls>
          <c:dLblPos val="outEnd"/>
          <c:showLegendKey val="0"/>
          <c:showVal val="1"/>
          <c:showCatName val="0"/>
          <c:showSerName val="0"/>
          <c:showPercent val="0"/>
          <c:showBubbleSize val="0"/>
        </c:dLbls>
        <c:gapWidth val="219"/>
        <c:overlap val="-27"/>
        <c:axId val="1871173088"/>
        <c:axId val="1871189312"/>
      </c:barChart>
      <c:catAx>
        <c:axId val="1871173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1189312"/>
        <c:crosses val="autoZero"/>
        <c:auto val="1"/>
        <c:lblAlgn val="ctr"/>
        <c:lblOffset val="100"/>
        <c:noMultiLvlLbl val="0"/>
      </c:catAx>
      <c:valAx>
        <c:axId val="1871189312"/>
        <c:scaling>
          <c:orientation val="minMax"/>
        </c:scaling>
        <c:delete val="0"/>
        <c:axPos val="l"/>
        <c:majorGridlines>
          <c:spPr>
            <a:ln w="9525" cap="flat" cmpd="sng" algn="ctr">
              <a:solidFill>
                <a:schemeClr val="tx1">
                  <a:lumMod val="15000"/>
                  <a:lumOff val="85000"/>
                </a:schemeClr>
              </a:solidFill>
              <a:round/>
            </a:ln>
            <a:effectLst/>
          </c:spPr>
        </c:majorGridlines>
        <c:numFmt formatCode="_([$$-409]* #,##0_);_([$$-409]* \(#,##0\);_([$$-4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11730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FY 2026 Dashboard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1"/>
          <c:order val="0"/>
          <c:tx>
            <c:strRef>
              <c:f>'FY 2026 Dashboard'!$C$5</c:f>
              <c:strCache>
                <c:ptCount val="1"/>
                <c:pt idx="0">
                  <c:v>Cost</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('FY 2026 Dashboard'!$B$27,'FY 2026 Dashboard'!$B$52,'FY 2026 Dashboard'!$B$78,'FY 2026 Dashboard'!$B$103)</c:f>
              <c:strCache>
                <c:ptCount val="4"/>
                <c:pt idx="0">
                  <c:v>Total</c:v>
                </c:pt>
                <c:pt idx="1">
                  <c:v>Total</c:v>
                </c:pt>
                <c:pt idx="2">
                  <c:v>Total</c:v>
                </c:pt>
                <c:pt idx="3">
                  <c:v>Total</c:v>
                </c:pt>
              </c:strCache>
            </c:strRef>
          </c:cat>
          <c:val>
            <c:numRef>
              <c:f>('FY 2026 Dashboard'!$C$27,'FY 2026 Dashboard'!$C$52,'FY 2026 Dashboard'!$C$78,'FY 2026 Dashboard'!$C$103)</c:f>
              <c:numCache>
                <c:formatCode>_([$$-409]* #,##0_);_([$$-409]* \(#,##0\);_([$$-409]* "-"_);_(@_)</c:formatCode>
                <c:ptCount val="4"/>
                <c:pt idx="0">
                  <c:v>15948500</c:v>
                </c:pt>
                <c:pt idx="1">
                  <c:v>1089000</c:v>
                </c:pt>
                <c:pt idx="2">
                  <c:v>5065155</c:v>
                </c:pt>
                <c:pt idx="3" formatCode="_([$$-409]* #,##0.00_);_([$$-409]* \(#,##0.00\);_([$$-409]* &quot;-&quot;??_);_(@_)">
                  <c:v>776000</c:v>
                </c:pt>
              </c:numCache>
            </c:numRef>
          </c:val>
          <c:extLst>
            <c:ext xmlns:c16="http://schemas.microsoft.com/office/drawing/2014/chart" uri="{C3380CC4-5D6E-409C-BE32-E72D297353CC}">
              <c16:uniqueId val="{00000017-3FF0-4C52-BBCA-AD3A90385411}"/>
            </c:ext>
          </c:extLst>
        </c:ser>
        <c:ser>
          <c:idx val="44"/>
          <c:order val="1"/>
          <c:tx>
            <c:strRef>
              <c:f>'FY 2026 Dashboard'!$E$5</c:f>
              <c:strCache>
                <c:ptCount val="1"/>
                <c:pt idx="0">
                  <c:v>Outside Funding</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('FY 2026 Dashboard'!$B$27,'FY 2026 Dashboard'!$B$52,'FY 2026 Dashboard'!$B$78,'FY 2026 Dashboard'!$B$103)</c:f>
              <c:strCache>
                <c:ptCount val="4"/>
                <c:pt idx="0">
                  <c:v>Total</c:v>
                </c:pt>
                <c:pt idx="1">
                  <c:v>Total</c:v>
                </c:pt>
                <c:pt idx="2">
                  <c:v>Total</c:v>
                </c:pt>
                <c:pt idx="3">
                  <c:v>Total</c:v>
                </c:pt>
              </c:strCache>
            </c:strRef>
          </c:cat>
          <c:val>
            <c:numRef>
              <c:f>('FY 2026 Dashboard'!$E$27,'FY 2026 Dashboard'!$E$52,'FY 2026 Dashboard'!$E$78,'FY 2026 Dashboard'!$E$103)</c:f>
              <c:numCache>
                <c:formatCode>_([$$-409]* #,##0_);_([$$-409]* \(#,##0\);_([$$-409]* "-"_);_(@_)</c:formatCode>
                <c:ptCount val="4"/>
                <c:pt idx="0">
                  <c:v>5305239</c:v>
                </c:pt>
                <c:pt idx="1">
                  <c:v>625000</c:v>
                </c:pt>
                <c:pt idx="2">
                  <c:v>13750</c:v>
                </c:pt>
                <c:pt idx="3" formatCode="_([$$-409]* #,##0.00_);_([$$-409]* \(#,##0.00\);_([$$-409]* &quot;-&quot;??_);_(@_)">
                  <c:v>0</c:v>
                </c:pt>
              </c:numCache>
            </c:numRef>
          </c:val>
          <c:extLst>
            <c:ext xmlns:c16="http://schemas.microsoft.com/office/drawing/2014/chart" uri="{C3380CC4-5D6E-409C-BE32-E72D297353CC}">
              <c16:uniqueId val="{0000002E-3FF0-4C52-BBCA-AD3A90385411}"/>
            </c:ext>
          </c:extLst>
        </c:ser>
        <c:dLbls>
          <c:dLblPos val="outEnd"/>
          <c:showLegendKey val="0"/>
          <c:showVal val="1"/>
          <c:showCatName val="0"/>
          <c:showSerName val="0"/>
          <c:showPercent val="0"/>
          <c:showBubbleSize val="0"/>
        </c:dLbls>
        <c:gapWidth val="219"/>
        <c:overlap val="-27"/>
        <c:axId val="1871160608"/>
        <c:axId val="1871149376"/>
      </c:barChart>
      <c:catAx>
        <c:axId val="1871160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1149376"/>
        <c:crosses val="autoZero"/>
        <c:auto val="1"/>
        <c:lblAlgn val="ctr"/>
        <c:lblOffset val="100"/>
        <c:noMultiLvlLbl val="0"/>
      </c:catAx>
      <c:valAx>
        <c:axId val="1871149376"/>
        <c:scaling>
          <c:orientation val="minMax"/>
        </c:scaling>
        <c:delete val="0"/>
        <c:axPos val="l"/>
        <c:majorGridlines>
          <c:spPr>
            <a:ln w="9525" cap="flat" cmpd="sng" algn="ctr">
              <a:solidFill>
                <a:schemeClr val="tx1">
                  <a:lumMod val="15000"/>
                  <a:lumOff val="85000"/>
                </a:schemeClr>
              </a:solidFill>
              <a:round/>
            </a:ln>
            <a:effectLst/>
          </c:spPr>
        </c:majorGridlines>
        <c:numFmt formatCode="_([$$-409]* #,##0_);_([$$-409]* \(#,##0\);_([$$-4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11606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FY 2027 Dashboard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1"/>
          <c:order val="0"/>
          <c:tx>
            <c:strRef>
              <c:f>'FY 2027 Dashboard'!$C$5</c:f>
              <c:strCache>
                <c:ptCount val="1"/>
                <c:pt idx="0">
                  <c:v>Cost</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('FY 2027 Dashboard'!$B$27,'FY 2027 Dashboard'!$B$52,'FY 2027 Dashboard'!$B$78,'FY 2027 Dashboard'!$B$103)</c:f>
              <c:strCache>
                <c:ptCount val="4"/>
                <c:pt idx="0">
                  <c:v>Total</c:v>
                </c:pt>
                <c:pt idx="1">
                  <c:v>Total</c:v>
                </c:pt>
                <c:pt idx="2">
                  <c:v>Total</c:v>
                </c:pt>
                <c:pt idx="3">
                  <c:v>Total</c:v>
                </c:pt>
              </c:strCache>
            </c:strRef>
          </c:cat>
          <c:val>
            <c:numRef>
              <c:f>('FY 2027 Dashboard'!$C$27,'FY 2027 Dashboard'!$C$52,'FY 2027 Dashboard'!$C$78,'FY 2027 Dashboard'!$C$103)</c:f>
              <c:numCache>
                <c:formatCode>_([$$-409]* #,##0_);_([$$-409]* \(#,##0\);_([$$-409]* "-"_);_(@_)</c:formatCode>
                <c:ptCount val="4"/>
                <c:pt idx="0">
                  <c:v>2845000</c:v>
                </c:pt>
                <c:pt idx="1">
                  <c:v>765000</c:v>
                </c:pt>
                <c:pt idx="2">
                  <c:v>5616229</c:v>
                </c:pt>
                <c:pt idx="3" formatCode="_([$$-409]* #,##0.00_);_([$$-409]* \(#,##0.00\);_([$$-409]* &quot;-&quot;??_);_(@_)">
                  <c:v>669000</c:v>
                </c:pt>
              </c:numCache>
            </c:numRef>
          </c:val>
          <c:extLst>
            <c:ext xmlns:c16="http://schemas.microsoft.com/office/drawing/2014/chart" uri="{C3380CC4-5D6E-409C-BE32-E72D297353CC}">
              <c16:uniqueId val="{00000017-D2E0-41A9-B85B-4B42AD9DC454}"/>
            </c:ext>
          </c:extLst>
        </c:ser>
        <c:ser>
          <c:idx val="44"/>
          <c:order val="1"/>
          <c:tx>
            <c:strRef>
              <c:f>'FY 2027 Dashboard'!$E$5</c:f>
              <c:strCache>
                <c:ptCount val="1"/>
                <c:pt idx="0">
                  <c:v>Outside Funding</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('FY 2027 Dashboard'!$B$27,'FY 2027 Dashboard'!$B$52,'FY 2027 Dashboard'!$B$78,'FY 2027 Dashboard'!$B$103)</c:f>
              <c:strCache>
                <c:ptCount val="4"/>
                <c:pt idx="0">
                  <c:v>Total</c:v>
                </c:pt>
                <c:pt idx="1">
                  <c:v>Total</c:v>
                </c:pt>
                <c:pt idx="2">
                  <c:v>Total</c:v>
                </c:pt>
                <c:pt idx="3">
                  <c:v>Total</c:v>
                </c:pt>
              </c:strCache>
            </c:strRef>
          </c:cat>
          <c:val>
            <c:numRef>
              <c:f>('FY 2027 Dashboard'!$E$27,'FY 2027 Dashboard'!$E$52,'FY 2027 Dashboard'!$E$78,'FY 2027 Dashboard'!$E$103)</c:f>
              <c:numCache>
                <c:formatCode>_([$$-409]* #,##0_);_([$$-409]* \(#,##0\);_([$$-409]* "-"_);_(@_)</c:formatCode>
                <c:ptCount val="4"/>
                <c:pt idx="0">
                  <c:v>0</c:v>
                </c:pt>
                <c:pt idx="1">
                  <c:v>625000</c:v>
                </c:pt>
                <c:pt idx="2">
                  <c:v>0</c:v>
                </c:pt>
                <c:pt idx="3" formatCode="_([$$-409]* #,##0.00_);_([$$-409]* \(#,##0.00\);_([$$-409]* &quot;-&quot;??_);_(@_)">
                  <c:v>13000</c:v>
                </c:pt>
              </c:numCache>
            </c:numRef>
          </c:val>
          <c:extLst>
            <c:ext xmlns:c16="http://schemas.microsoft.com/office/drawing/2014/chart" uri="{C3380CC4-5D6E-409C-BE32-E72D297353CC}">
              <c16:uniqueId val="{0000002E-D2E0-41A9-B85B-4B42AD9DC454}"/>
            </c:ext>
          </c:extLst>
        </c:ser>
        <c:dLbls>
          <c:dLblPos val="outEnd"/>
          <c:showLegendKey val="0"/>
          <c:showVal val="1"/>
          <c:showCatName val="0"/>
          <c:showSerName val="0"/>
          <c:showPercent val="0"/>
          <c:showBubbleSize val="0"/>
        </c:dLbls>
        <c:gapWidth val="219"/>
        <c:overlap val="-27"/>
        <c:axId val="1871183488"/>
        <c:axId val="1871186816"/>
      </c:barChart>
      <c:catAx>
        <c:axId val="1871183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1186816"/>
        <c:crosses val="autoZero"/>
        <c:auto val="1"/>
        <c:lblAlgn val="ctr"/>
        <c:lblOffset val="100"/>
        <c:noMultiLvlLbl val="0"/>
      </c:catAx>
      <c:valAx>
        <c:axId val="1871186816"/>
        <c:scaling>
          <c:orientation val="minMax"/>
        </c:scaling>
        <c:delete val="0"/>
        <c:axPos val="l"/>
        <c:majorGridlines>
          <c:spPr>
            <a:ln w="9525" cap="flat" cmpd="sng" algn="ctr">
              <a:solidFill>
                <a:schemeClr val="tx1">
                  <a:lumMod val="15000"/>
                  <a:lumOff val="85000"/>
                </a:schemeClr>
              </a:solidFill>
              <a:round/>
            </a:ln>
            <a:effectLst/>
          </c:spPr>
        </c:majorGridlines>
        <c:numFmt formatCode="_([$$-409]* #,##0_);_([$$-409]* \(#,##0\);_([$$-4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1183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Unscheduled Dashboard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1"/>
          <c:order val="0"/>
          <c:tx>
            <c:strRef>
              <c:f>'Unscheduled Dashboard'!$C$5</c:f>
              <c:strCache>
                <c:ptCount val="1"/>
                <c:pt idx="0">
                  <c:v>Cost</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('Unscheduled Dashboard'!$B$27,'Unscheduled Dashboard'!$B$52,'Unscheduled Dashboard'!$B$78,'Unscheduled Dashboard'!$B$103)</c:f>
              <c:strCache>
                <c:ptCount val="4"/>
                <c:pt idx="0">
                  <c:v>Total</c:v>
                </c:pt>
                <c:pt idx="1">
                  <c:v>Total</c:v>
                </c:pt>
                <c:pt idx="2">
                  <c:v>Total</c:v>
                </c:pt>
                <c:pt idx="3">
                  <c:v>Total</c:v>
                </c:pt>
              </c:strCache>
            </c:strRef>
          </c:cat>
          <c:val>
            <c:numRef>
              <c:f>('Unscheduled Dashboard'!$C$27,'Unscheduled Dashboard'!$C$52,'Unscheduled Dashboard'!$C$78,'Unscheduled Dashboard'!$C$103)</c:f>
              <c:numCache>
                <c:formatCode>_([$$-409]* #,##0_);_([$$-409]* \(#,##0\);_([$$-409]* "-"_);_(@_)</c:formatCode>
                <c:ptCount val="4"/>
                <c:pt idx="0">
                  <c:v>91457000</c:v>
                </c:pt>
                <c:pt idx="1">
                  <c:v>171500</c:v>
                </c:pt>
                <c:pt idx="2">
                  <c:v>79187500</c:v>
                </c:pt>
                <c:pt idx="3" formatCode="_([$$-409]* #,##0.00_);_([$$-409]* \(#,##0.00\);_([$$-409]* &quot;-&quot;??_);_(@_)">
                  <c:v>1205000</c:v>
                </c:pt>
              </c:numCache>
            </c:numRef>
          </c:val>
          <c:extLst>
            <c:ext xmlns:c16="http://schemas.microsoft.com/office/drawing/2014/chart" uri="{C3380CC4-5D6E-409C-BE32-E72D297353CC}">
              <c16:uniqueId val="{00000017-7DC5-410A-ADD1-C56D3B5DD60F}"/>
            </c:ext>
          </c:extLst>
        </c:ser>
        <c:ser>
          <c:idx val="44"/>
          <c:order val="1"/>
          <c:tx>
            <c:strRef>
              <c:f>'Unscheduled Dashboard'!$E$5</c:f>
              <c:strCache>
                <c:ptCount val="1"/>
                <c:pt idx="0">
                  <c:v>Outside Funding</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('Unscheduled Dashboard'!$B$27,'Unscheduled Dashboard'!$B$52,'Unscheduled Dashboard'!$B$78,'Unscheduled Dashboard'!$B$103)</c:f>
              <c:strCache>
                <c:ptCount val="4"/>
                <c:pt idx="0">
                  <c:v>Total</c:v>
                </c:pt>
                <c:pt idx="1">
                  <c:v>Total</c:v>
                </c:pt>
                <c:pt idx="2">
                  <c:v>Total</c:v>
                </c:pt>
                <c:pt idx="3">
                  <c:v>Total</c:v>
                </c:pt>
              </c:strCache>
            </c:strRef>
          </c:cat>
          <c:val>
            <c:numRef>
              <c:f>('Unscheduled Dashboard'!$E$27,'Unscheduled Dashboard'!$E$52,'Unscheduled Dashboard'!$E$78,'Unscheduled Dashboard'!$E$103)</c:f>
              <c:numCache>
                <c:formatCode>_([$$-409]* #,##0_);_([$$-409]* \(#,##0\);_([$$-409]* "-"_);_(@_)</c:formatCode>
                <c:ptCount val="4"/>
                <c:pt idx="0">
                  <c:v>505000</c:v>
                </c:pt>
                <c:pt idx="1">
                  <c:v>0</c:v>
                </c:pt>
                <c:pt idx="2">
                  <c:v>0</c:v>
                </c:pt>
                <c:pt idx="3" formatCode="_([$$-409]* #,##0.00_);_([$$-409]* \(#,##0.00\);_([$$-409]* &quot;-&quot;??_);_(@_)">
                  <c:v>0</c:v>
                </c:pt>
              </c:numCache>
            </c:numRef>
          </c:val>
          <c:extLst>
            <c:ext xmlns:c16="http://schemas.microsoft.com/office/drawing/2014/chart" uri="{C3380CC4-5D6E-409C-BE32-E72D297353CC}">
              <c16:uniqueId val="{0000002E-7DC5-410A-ADD1-C56D3B5DD60F}"/>
            </c:ext>
          </c:extLst>
        </c:ser>
        <c:dLbls>
          <c:dLblPos val="outEnd"/>
          <c:showLegendKey val="0"/>
          <c:showVal val="1"/>
          <c:showCatName val="0"/>
          <c:showSerName val="0"/>
          <c:showPercent val="0"/>
          <c:showBubbleSize val="0"/>
        </c:dLbls>
        <c:gapWidth val="219"/>
        <c:overlap val="-27"/>
        <c:axId val="1871229664"/>
        <c:axId val="1871234656"/>
      </c:barChart>
      <c:catAx>
        <c:axId val="1871229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1234656"/>
        <c:crosses val="autoZero"/>
        <c:auto val="1"/>
        <c:lblAlgn val="ctr"/>
        <c:lblOffset val="100"/>
        <c:noMultiLvlLbl val="0"/>
      </c:catAx>
      <c:valAx>
        <c:axId val="1871234656"/>
        <c:scaling>
          <c:orientation val="minMax"/>
        </c:scaling>
        <c:delete val="0"/>
        <c:axPos val="l"/>
        <c:majorGridlines>
          <c:spPr>
            <a:ln w="9525" cap="flat" cmpd="sng" algn="ctr">
              <a:solidFill>
                <a:schemeClr val="tx1">
                  <a:lumMod val="15000"/>
                  <a:lumOff val="85000"/>
                </a:schemeClr>
              </a:solidFill>
              <a:round/>
            </a:ln>
            <a:effectLst/>
          </c:spPr>
        </c:majorGridlines>
        <c:numFmt formatCode="_([$$-409]* #,##0_);_([$$-409]* \(#,##0\);_([$$-4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12296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Projects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'Total 5 YR CIP'!$A$30</c:f>
              <c:strCache>
                <c:ptCount val="1"/>
                <c:pt idx="0">
                  <c:v>Total Project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2C0-4F75-BD99-D54A68DA5BA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2C0-4F75-BD99-D54A68DA5BA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2C0-4F75-BD99-D54A68DA5BA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2C0-4F75-BD99-D54A68DA5BA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2C0-4F75-BD99-D54A68DA5BA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2C0-4F75-BD99-D54A68DA5BA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'Total 5 YR CIP'!$B$29:$G$29</c:f>
              <c:strCache>
                <c:ptCount val="6"/>
                <c:pt idx="0">
                  <c:v>FY2023</c:v>
                </c:pt>
                <c:pt idx="1">
                  <c:v>FY2024</c:v>
                </c:pt>
                <c:pt idx="2">
                  <c:v>FY2025</c:v>
                </c:pt>
                <c:pt idx="3">
                  <c:v>FY2026</c:v>
                </c:pt>
                <c:pt idx="4">
                  <c:v>FY2027</c:v>
                </c:pt>
                <c:pt idx="5">
                  <c:v>Unscheduled</c:v>
                </c:pt>
              </c:strCache>
            </c:strRef>
          </c:cat>
          <c:val>
            <c:numRef>
              <c:f>'Total 5 YR CIP'!$B$30:$G$30</c:f>
              <c:numCache>
                <c:formatCode>_([$$-409]* #,##0_);_([$$-409]* \(#,##0\);_([$$-409]* "-"_);_(@_)</c:formatCode>
                <c:ptCount val="6"/>
                <c:pt idx="0">
                  <c:v>38381199</c:v>
                </c:pt>
                <c:pt idx="1">
                  <c:v>50994220</c:v>
                </c:pt>
                <c:pt idx="2">
                  <c:v>32759258</c:v>
                </c:pt>
                <c:pt idx="3">
                  <c:v>22878655</c:v>
                </c:pt>
                <c:pt idx="4">
                  <c:v>9895229</c:v>
                </c:pt>
                <c:pt idx="5">
                  <c:v>172021000</c:v>
                </c:pt>
              </c:numCache>
            </c:numRef>
          </c:val>
          <c:extLst>
            <c:ext xmlns:c16="http://schemas.microsoft.com/office/drawing/2014/chart" uri="{C3380CC4-5D6E-409C-BE32-E72D297353CC}">
              <c16:uniqueId val="{00000000-812D-496E-9435-D5BB3E865914}"/>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1"/>
          <c:order val="1"/>
          <c:tx>
            <c:strRef>
              <c:f>'Total 5 YR CIP'!$A$31</c:f>
              <c:strCache>
                <c:ptCount val="1"/>
                <c:pt idx="0">
                  <c:v>Outside Funding</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755-4990-A665-082AAE07E10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755-4990-A665-082AAE07E10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755-4990-A665-082AAE07E10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755-4990-A665-082AAE07E10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755-4990-A665-082AAE07E10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755-4990-A665-082AAE07E10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'Total 5 YR CIP'!$B$29:$G$29</c:f>
              <c:strCache>
                <c:ptCount val="6"/>
                <c:pt idx="0">
                  <c:v>FY2023</c:v>
                </c:pt>
                <c:pt idx="1">
                  <c:v>FY2024</c:v>
                </c:pt>
                <c:pt idx="2">
                  <c:v>FY2025</c:v>
                </c:pt>
                <c:pt idx="3">
                  <c:v>FY2026</c:v>
                </c:pt>
                <c:pt idx="4">
                  <c:v>FY2027</c:v>
                </c:pt>
                <c:pt idx="5">
                  <c:v>Unscheduled</c:v>
                </c:pt>
              </c:strCache>
            </c:strRef>
          </c:cat>
          <c:val>
            <c:numRef>
              <c:f>'Total 5 YR CIP'!$B$31:$G$31</c:f>
              <c:numCache>
                <c:formatCode>_([$$-409]* #,##0_);_([$$-409]* \(#,##0\);_([$$-409]* "-"_);_(@_)</c:formatCode>
                <c:ptCount val="6"/>
                <c:pt idx="0">
                  <c:v>8405986.5</c:v>
                </c:pt>
                <c:pt idx="1">
                  <c:v>13724022.5</c:v>
                </c:pt>
                <c:pt idx="2">
                  <c:v>12376816</c:v>
                </c:pt>
                <c:pt idx="3">
                  <c:v>5943989</c:v>
                </c:pt>
                <c:pt idx="4">
                  <c:v>638000</c:v>
                </c:pt>
                <c:pt idx="5">
                  <c:v>505000</c:v>
                </c:pt>
              </c:numCache>
            </c:numRef>
          </c:val>
          <c:extLst>
            <c:ext xmlns:c16="http://schemas.microsoft.com/office/drawing/2014/chart" uri="{C3380CC4-5D6E-409C-BE32-E72D297353CC}">
              <c16:uniqueId val="{00000004-5C8A-4A5B-AFBA-C2BDD3DE32E2}"/>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'Total 5 YR CIP'!$A$30</c15:sqref>
                        </c15:formulaRef>
                      </c:ext>
                    </c:extLst>
                    <c:strCache>
                      <c:ptCount val="1"/>
                      <c:pt idx="0">
                        <c:v>Total Project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4755-4990-A665-082AAE07E10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4755-4990-A665-082AAE07E10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1-4755-4990-A665-082AAE07E10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3-4755-4990-A665-082AAE07E10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5-4755-4990-A665-082AAE07E10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7-4755-4990-A665-082AAE07E10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'Total 5 YR CIP'!$B$29:$G$29</c15:sqref>
                        </c15:formulaRef>
                      </c:ext>
                    </c:extLst>
                    <c:strCache>
                      <c:ptCount val="6"/>
                      <c:pt idx="0">
                        <c:v>FY2023</c:v>
                      </c:pt>
                      <c:pt idx="1">
                        <c:v>FY2024</c:v>
                      </c:pt>
                      <c:pt idx="2">
                        <c:v>FY2025</c:v>
                      </c:pt>
                      <c:pt idx="3">
                        <c:v>FY2026</c:v>
                      </c:pt>
                      <c:pt idx="4">
                        <c:v>FY2027</c:v>
                      </c:pt>
                      <c:pt idx="5">
                        <c:v>Unscheduled</c:v>
                      </c:pt>
                    </c:strCache>
                  </c:strRef>
                </c:cat>
                <c:val>
                  <c:numRef>
                    <c:extLst>
                      <c:ext uri="{02D57815-91ED-43cb-92C2-25804820EDAC}">
                        <c15:formulaRef>
                          <c15:sqref>'Total 5 YR CIP'!$B$30:$G$30</c15:sqref>
                        </c15:formulaRef>
                      </c:ext>
                    </c:extLst>
                    <c:numCache>
                      <c:formatCode>_([$$-409]* #,##0_);_([$$-409]* \(#,##0\);_([$$-409]* "-"_);_(@_)</c:formatCode>
                      <c:ptCount val="6"/>
                      <c:pt idx="0">
                        <c:v>38381199</c:v>
                      </c:pt>
                      <c:pt idx="1">
                        <c:v>50994220</c:v>
                      </c:pt>
                      <c:pt idx="2">
                        <c:v>32759258</c:v>
                      </c:pt>
                      <c:pt idx="3">
                        <c:v>22878655</c:v>
                      </c:pt>
                      <c:pt idx="4">
                        <c:v>9895229</c:v>
                      </c:pt>
                      <c:pt idx="5">
                        <c:v>172021000</c:v>
                      </c:pt>
                    </c:numCache>
                  </c:numRef>
                </c:val>
                <c:extLst>
                  <c:ext xmlns:c16="http://schemas.microsoft.com/office/drawing/2014/chart" uri="{C3380CC4-5D6E-409C-BE32-E72D297353CC}">
                    <c16:uniqueId val="{00000003-5C8A-4A5B-AFBA-C2BDD3DE32E2}"/>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New Projects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469680804893739"/>
          <c:y val="0.11270438066580914"/>
          <c:w val="0.6493902713898233"/>
          <c:h val="0.7239277073379885"/>
        </c:manualLayout>
      </c:layout>
      <c:lineChart>
        <c:grouping val="standard"/>
        <c:varyColors val="0"/>
        <c:ser>
          <c:idx val="0"/>
          <c:order val="0"/>
          <c:tx>
            <c:strRef>
              <c:f>'Category Dashboard'!$B$7</c:f>
              <c:strCache>
                <c:ptCount val="1"/>
                <c:pt idx="0">
                  <c:v>Administration</c:v>
                </c:pt>
              </c:strCache>
            </c:strRef>
          </c:tx>
          <c:spPr>
            <a:ln w="28575" cap="rnd">
              <a:solidFill>
                <a:schemeClr val="accent1"/>
              </a:solidFill>
              <a:round/>
            </a:ln>
            <a:effectLst/>
          </c:spPr>
          <c:marker>
            <c:symbol val="none"/>
          </c:marker>
          <c:cat>
            <c:strRef>
              <c:f>'Category Dashboard'!$C$6:$H$6</c:f>
              <c:strCache>
                <c:ptCount val="6"/>
                <c:pt idx="0">
                  <c:v>FY2023</c:v>
                </c:pt>
                <c:pt idx="1">
                  <c:v>FY2024</c:v>
                </c:pt>
                <c:pt idx="2">
                  <c:v>FY2025</c:v>
                </c:pt>
                <c:pt idx="3">
                  <c:v>FY2026</c:v>
                </c:pt>
                <c:pt idx="4">
                  <c:v>FY2027</c:v>
                </c:pt>
                <c:pt idx="5">
                  <c:v>Unscheduled</c:v>
                </c:pt>
              </c:strCache>
            </c:strRef>
          </c:cat>
          <c:val>
            <c:numRef>
              <c:f>'Category Dashboard'!$C$7:$H$7</c:f>
              <c:numCache>
                <c:formatCode>_([$$-409]* #,##0_);_([$$-409]* \(#,##0\);_([$$-409]* "-"_);_(@_)</c:formatCode>
                <c:ptCount val="6"/>
                <c:pt idx="0">
                  <c:v>2000000</c:v>
                </c:pt>
                <c:pt idx="1">
                  <c:v>2000000</c:v>
                </c:pt>
                <c:pt idx="2">
                  <c:v>2000000</c:v>
                </c:pt>
                <c:pt idx="3">
                  <c:v>2000000</c:v>
                </c:pt>
                <c:pt idx="4">
                  <c:v>2000000</c:v>
                </c:pt>
                <c:pt idx="5">
                  <c:v>0</c:v>
                </c:pt>
              </c:numCache>
            </c:numRef>
          </c:val>
          <c:smooth val="0"/>
          <c:extLst>
            <c:ext xmlns:c16="http://schemas.microsoft.com/office/drawing/2014/chart" uri="{C3380CC4-5D6E-409C-BE32-E72D297353CC}">
              <c16:uniqueId val="{00000000-90C0-4058-814B-C64417D5FBB0}"/>
            </c:ext>
          </c:extLst>
        </c:ser>
        <c:ser>
          <c:idx val="1"/>
          <c:order val="1"/>
          <c:tx>
            <c:strRef>
              <c:f>'Category Dashboard'!$B$8</c:f>
              <c:strCache>
                <c:ptCount val="1"/>
                <c:pt idx="0">
                  <c:v>Emergency Mgmt</c:v>
                </c:pt>
              </c:strCache>
            </c:strRef>
          </c:tx>
          <c:spPr>
            <a:ln w="28575" cap="rnd">
              <a:solidFill>
                <a:schemeClr val="accent2"/>
              </a:solidFill>
              <a:round/>
            </a:ln>
            <a:effectLst/>
          </c:spPr>
          <c:marker>
            <c:symbol val="none"/>
          </c:marker>
          <c:cat>
            <c:strRef>
              <c:f>'Category Dashboard'!$C$6:$H$6</c:f>
              <c:strCache>
                <c:ptCount val="6"/>
                <c:pt idx="0">
                  <c:v>FY2023</c:v>
                </c:pt>
                <c:pt idx="1">
                  <c:v>FY2024</c:v>
                </c:pt>
                <c:pt idx="2">
                  <c:v>FY2025</c:v>
                </c:pt>
                <c:pt idx="3">
                  <c:v>FY2026</c:v>
                </c:pt>
                <c:pt idx="4">
                  <c:v>FY2027</c:v>
                </c:pt>
                <c:pt idx="5">
                  <c:v>Unscheduled</c:v>
                </c:pt>
              </c:strCache>
            </c:strRef>
          </c:cat>
          <c:val>
            <c:numRef>
              <c:f>'Category Dashboard'!$C$8:$H$8</c:f>
              <c:numCache>
                <c:formatCode>_([$$-409]* #,##0_);_([$$-409]* \(#,##0\);_([$$-409]* "-"_);_(@_)</c:formatCode>
                <c:ptCount val="6"/>
                <c:pt idx="0">
                  <c:v>0</c:v>
                </c:pt>
                <c:pt idx="1">
                  <c:v>120000</c:v>
                </c:pt>
                <c:pt idx="2">
                  <c:v>0</c:v>
                </c:pt>
                <c:pt idx="3">
                  <c:v>0</c:v>
                </c:pt>
                <c:pt idx="4">
                  <c:v>0</c:v>
                </c:pt>
                <c:pt idx="5">
                  <c:v>0</c:v>
                </c:pt>
              </c:numCache>
            </c:numRef>
          </c:val>
          <c:smooth val="0"/>
          <c:extLst>
            <c:ext xmlns:c16="http://schemas.microsoft.com/office/drawing/2014/chart" uri="{C3380CC4-5D6E-409C-BE32-E72D297353CC}">
              <c16:uniqueId val="{00000001-90C0-4058-814B-C64417D5FBB0}"/>
            </c:ext>
          </c:extLst>
        </c:ser>
        <c:ser>
          <c:idx val="2"/>
          <c:order val="2"/>
          <c:tx>
            <c:strRef>
              <c:f>'Category Dashboard'!$B$9</c:f>
              <c:strCache>
                <c:ptCount val="1"/>
                <c:pt idx="0">
                  <c:v>Facilities</c:v>
                </c:pt>
              </c:strCache>
            </c:strRef>
          </c:tx>
          <c:spPr>
            <a:ln w="28575" cap="rnd">
              <a:solidFill>
                <a:schemeClr val="accent3"/>
              </a:solidFill>
              <a:round/>
            </a:ln>
            <a:effectLst/>
          </c:spPr>
          <c:marker>
            <c:symbol val="none"/>
          </c:marker>
          <c:cat>
            <c:strRef>
              <c:f>'Category Dashboard'!$C$6:$H$6</c:f>
              <c:strCache>
                <c:ptCount val="6"/>
                <c:pt idx="0">
                  <c:v>FY2023</c:v>
                </c:pt>
                <c:pt idx="1">
                  <c:v>FY2024</c:v>
                </c:pt>
                <c:pt idx="2">
                  <c:v>FY2025</c:v>
                </c:pt>
                <c:pt idx="3">
                  <c:v>FY2026</c:v>
                </c:pt>
                <c:pt idx="4">
                  <c:v>FY2027</c:v>
                </c:pt>
                <c:pt idx="5">
                  <c:v>Unscheduled</c:v>
                </c:pt>
              </c:strCache>
            </c:strRef>
          </c:cat>
          <c:val>
            <c:numRef>
              <c:f>'Category Dashboard'!$C$9:$H$9</c:f>
              <c:numCache>
                <c:formatCode>_([$$-409]* #,##0_);_([$$-409]* \(#,##0\);_([$$-409]* "-"_);_(@_)</c:formatCode>
                <c:ptCount val="6"/>
                <c:pt idx="0">
                  <c:v>500000</c:v>
                </c:pt>
                <c:pt idx="1">
                  <c:v>0</c:v>
                </c:pt>
                <c:pt idx="2">
                  <c:v>0</c:v>
                </c:pt>
                <c:pt idx="3">
                  <c:v>0</c:v>
                </c:pt>
                <c:pt idx="4">
                  <c:v>0</c:v>
                </c:pt>
                <c:pt idx="5">
                  <c:v>20000000</c:v>
                </c:pt>
              </c:numCache>
            </c:numRef>
          </c:val>
          <c:smooth val="0"/>
          <c:extLst>
            <c:ext xmlns:c16="http://schemas.microsoft.com/office/drawing/2014/chart" uri="{C3380CC4-5D6E-409C-BE32-E72D297353CC}">
              <c16:uniqueId val="{00000002-90C0-4058-814B-C64417D5FBB0}"/>
            </c:ext>
          </c:extLst>
        </c:ser>
        <c:ser>
          <c:idx val="3"/>
          <c:order val="3"/>
          <c:tx>
            <c:strRef>
              <c:f>'Category Dashboard'!$B$10</c:f>
              <c:strCache>
                <c:ptCount val="1"/>
                <c:pt idx="0">
                  <c:v>Health Department</c:v>
                </c:pt>
              </c:strCache>
            </c:strRef>
          </c:tx>
          <c:spPr>
            <a:ln w="28575" cap="rnd">
              <a:solidFill>
                <a:schemeClr val="accent4"/>
              </a:solidFill>
              <a:round/>
            </a:ln>
            <a:effectLst/>
          </c:spPr>
          <c:marker>
            <c:symbol val="none"/>
          </c:marker>
          <c:cat>
            <c:strRef>
              <c:f>'Category Dashboard'!$C$6:$H$6</c:f>
              <c:strCache>
                <c:ptCount val="6"/>
                <c:pt idx="0">
                  <c:v>FY2023</c:v>
                </c:pt>
                <c:pt idx="1">
                  <c:v>FY2024</c:v>
                </c:pt>
                <c:pt idx="2">
                  <c:v>FY2025</c:v>
                </c:pt>
                <c:pt idx="3">
                  <c:v>FY2026</c:v>
                </c:pt>
                <c:pt idx="4">
                  <c:v>FY2027</c:v>
                </c:pt>
                <c:pt idx="5">
                  <c:v>Unscheduled</c:v>
                </c:pt>
              </c:strCache>
            </c:strRef>
          </c:cat>
          <c:val>
            <c:numRef>
              <c:f>'Category Dashboard'!$C$10:$H$10</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90C0-4058-814B-C64417D5FBB0}"/>
            </c:ext>
          </c:extLst>
        </c:ser>
        <c:ser>
          <c:idx val="4"/>
          <c:order val="4"/>
          <c:tx>
            <c:strRef>
              <c:f>'Category Dashboard'!$B$11</c:f>
              <c:strCache>
                <c:ptCount val="1"/>
                <c:pt idx="0">
                  <c:v>Housing</c:v>
                </c:pt>
              </c:strCache>
            </c:strRef>
          </c:tx>
          <c:spPr>
            <a:ln w="28575" cap="rnd">
              <a:solidFill>
                <a:schemeClr val="accent5"/>
              </a:solidFill>
              <a:round/>
            </a:ln>
            <a:effectLst/>
          </c:spPr>
          <c:marker>
            <c:symbol val="none"/>
          </c:marker>
          <c:cat>
            <c:strRef>
              <c:f>'Category Dashboard'!$C$6:$H$6</c:f>
              <c:strCache>
                <c:ptCount val="6"/>
                <c:pt idx="0">
                  <c:v>FY2023</c:v>
                </c:pt>
                <c:pt idx="1">
                  <c:v>FY2024</c:v>
                </c:pt>
                <c:pt idx="2">
                  <c:v>FY2025</c:v>
                </c:pt>
                <c:pt idx="3">
                  <c:v>FY2026</c:v>
                </c:pt>
                <c:pt idx="4">
                  <c:v>FY2027</c:v>
                </c:pt>
                <c:pt idx="5">
                  <c:v>Unscheduled</c:v>
                </c:pt>
              </c:strCache>
            </c:strRef>
          </c:cat>
          <c:val>
            <c:numRef>
              <c:f>'Category Dashboard'!$C$11:$H$11</c:f>
              <c:numCache>
                <c:formatCode>_([$$-409]* #,##0_);_([$$-409]* \(#,##0\);_([$$-409]* "-"_);_(@_)</c:formatCode>
                <c:ptCount val="6"/>
                <c:pt idx="0">
                  <c:v>1000000</c:v>
                </c:pt>
                <c:pt idx="1">
                  <c:v>1000000</c:v>
                </c:pt>
                <c:pt idx="2">
                  <c:v>1000000</c:v>
                </c:pt>
                <c:pt idx="3">
                  <c:v>1000000</c:v>
                </c:pt>
                <c:pt idx="4">
                  <c:v>0</c:v>
                </c:pt>
                <c:pt idx="5">
                  <c:v>20000000</c:v>
                </c:pt>
              </c:numCache>
            </c:numRef>
          </c:val>
          <c:smooth val="0"/>
          <c:extLst>
            <c:ext xmlns:c16="http://schemas.microsoft.com/office/drawing/2014/chart" uri="{C3380CC4-5D6E-409C-BE32-E72D297353CC}">
              <c16:uniqueId val="{00000004-90C0-4058-814B-C64417D5FBB0}"/>
            </c:ext>
          </c:extLst>
        </c:ser>
        <c:ser>
          <c:idx val="5"/>
          <c:order val="5"/>
          <c:tx>
            <c:strRef>
              <c:f>'Category Dashboard'!$B$12</c:f>
              <c:strCache>
                <c:ptCount val="1"/>
                <c:pt idx="0">
                  <c:v>Information Technology</c:v>
                </c:pt>
              </c:strCache>
            </c:strRef>
          </c:tx>
          <c:spPr>
            <a:ln w="28575" cap="rnd">
              <a:solidFill>
                <a:schemeClr val="accent6"/>
              </a:solidFill>
              <a:round/>
            </a:ln>
            <a:effectLst/>
          </c:spPr>
          <c:marker>
            <c:symbol val="none"/>
          </c:marker>
          <c:cat>
            <c:strRef>
              <c:f>'Category Dashboard'!$C$6:$H$6</c:f>
              <c:strCache>
                <c:ptCount val="6"/>
                <c:pt idx="0">
                  <c:v>FY2023</c:v>
                </c:pt>
                <c:pt idx="1">
                  <c:v>FY2024</c:v>
                </c:pt>
                <c:pt idx="2">
                  <c:v>FY2025</c:v>
                </c:pt>
                <c:pt idx="3">
                  <c:v>FY2026</c:v>
                </c:pt>
                <c:pt idx="4">
                  <c:v>FY2027</c:v>
                </c:pt>
                <c:pt idx="5">
                  <c:v>Unscheduled</c:v>
                </c:pt>
              </c:strCache>
            </c:strRef>
          </c:cat>
          <c:val>
            <c:numRef>
              <c:f>'Category Dashboard'!$C$12:$H$12</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5-90C0-4058-814B-C64417D5FBB0}"/>
            </c:ext>
          </c:extLst>
        </c:ser>
        <c:ser>
          <c:idx val="6"/>
          <c:order val="6"/>
          <c:tx>
            <c:strRef>
              <c:f>'Category Dashboard'!$B$13</c:f>
              <c:strCache>
                <c:ptCount val="1"/>
                <c:pt idx="0">
                  <c:v>Library</c:v>
                </c:pt>
              </c:strCache>
            </c:strRef>
          </c:tx>
          <c:spPr>
            <a:ln w="28575" cap="rnd">
              <a:solidFill>
                <a:schemeClr val="accent1">
                  <a:lumMod val="60000"/>
                </a:schemeClr>
              </a:solidFill>
              <a:round/>
            </a:ln>
            <a:effectLst/>
          </c:spPr>
          <c:marker>
            <c:symbol val="none"/>
          </c:marker>
          <c:cat>
            <c:strRef>
              <c:f>'Category Dashboard'!$C$6:$H$6</c:f>
              <c:strCache>
                <c:ptCount val="6"/>
                <c:pt idx="0">
                  <c:v>FY2023</c:v>
                </c:pt>
                <c:pt idx="1">
                  <c:v>FY2024</c:v>
                </c:pt>
                <c:pt idx="2">
                  <c:v>FY2025</c:v>
                </c:pt>
                <c:pt idx="3">
                  <c:v>FY2026</c:v>
                </c:pt>
                <c:pt idx="4">
                  <c:v>FY2027</c:v>
                </c:pt>
                <c:pt idx="5">
                  <c:v>Unscheduled</c:v>
                </c:pt>
              </c:strCache>
            </c:strRef>
          </c:cat>
          <c:val>
            <c:numRef>
              <c:f>'Category Dashboard'!$C$13:$H$13</c:f>
              <c:numCache>
                <c:formatCode>_([$$-409]* #,##0_);_([$$-409]* \(#,##0\);_([$$-409]* "-"_);_(@_)</c:formatCode>
                <c:ptCount val="6"/>
                <c:pt idx="0">
                  <c:v>64500</c:v>
                </c:pt>
                <c:pt idx="1">
                  <c:v>0</c:v>
                </c:pt>
                <c:pt idx="2">
                  <c:v>0</c:v>
                </c:pt>
                <c:pt idx="3">
                  <c:v>0</c:v>
                </c:pt>
                <c:pt idx="4">
                  <c:v>0</c:v>
                </c:pt>
                <c:pt idx="5">
                  <c:v>0</c:v>
                </c:pt>
              </c:numCache>
            </c:numRef>
          </c:val>
          <c:smooth val="0"/>
          <c:extLst>
            <c:ext xmlns:c16="http://schemas.microsoft.com/office/drawing/2014/chart" uri="{C3380CC4-5D6E-409C-BE32-E72D297353CC}">
              <c16:uniqueId val="{0000000B-90C0-4058-814B-C64417D5FBB0}"/>
            </c:ext>
          </c:extLst>
        </c:ser>
        <c:ser>
          <c:idx val="7"/>
          <c:order val="7"/>
          <c:tx>
            <c:strRef>
              <c:f>'Category Dashboard'!$B$14</c:f>
              <c:strCache>
                <c:ptCount val="1"/>
                <c:pt idx="0">
                  <c:v>Pathways</c:v>
                </c:pt>
              </c:strCache>
            </c:strRef>
          </c:tx>
          <c:spPr>
            <a:ln w="28575" cap="rnd">
              <a:solidFill>
                <a:schemeClr val="accent2">
                  <a:lumMod val="60000"/>
                </a:schemeClr>
              </a:solidFill>
              <a:round/>
            </a:ln>
            <a:effectLst/>
          </c:spPr>
          <c:marker>
            <c:symbol val="none"/>
          </c:marker>
          <c:cat>
            <c:strRef>
              <c:f>'Category Dashboard'!$C$6:$H$6</c:f>
              <c:strCache>
                <c:ptCount val="6"/>
                <c:pt idx="0">
                  <c:v>FY2023</c:v>
                </c:pt>
                <c:pt idx="1">
                  <c:v>FY2024</c:v>
                </c:pt>
                <c:pt idx="2">
                  <c:v>FY2025</c:v>
                </c:pt>
                <c:pt idx="3">
                  <c:v>FY2026</c:v>
                </c:pt>
                <c:pt idx="4">
                  <c:v>FY2027</c:v>
                </c:pt>
                <c:pt idx="5">
                  <c:v>Unscheduled</c:v>
                </c:pt>
              </c:strCache>
            </c:strRef>
          </c:cat>
          <c:val>
            <c:numRef>
              <c:f>'Category Dashboard'!$C$14:$H$14</c:f>
              <c:numCache>
                <c:formatCode>_([$$-409]* #,##0_);_([$$-409]* \(#,##0\);_([$$-409]* "-"_);_(@_)</c:formatCode>
                <c:ptCount val="6"/>
                <c:pt idx="0">
                  <c:v>3117946</c:v>
                </c:pt>
                <c:pt idx="1">
                  <c:v>1585000</c:v>
                </c:pt>
                <c:pt idx="2">
                  <c:v>2085000</c:v>
                </c:pt>
                <c:pt idx="3">
                  <c:v>2635000</c:v>
                </c:pt>
                <c:pt idx="4">
                  <c:v>35000</c:v>
                </c:pt>
                <c:pt idx="5">
                  <c:v>1900000</c:v>
                </c:pt>
              </c:numCache>
            </c:numRef>
          </c:val>
          <c:smooth val="0"/>
          <c:extLst>
            <c:ext xmlns:c16="http://schemas.microsoft.com/office/drawing/2014/chart" uri="{C3380CC4-5D6E-409C-BE32-E72D297353CC}">
              <c16:uniqueId val="{0000000C-90C0-4058-814B-C64417D5FBB0}"/>
            </c:ext>
          </c:extLst>
        </c:ser>
        <c:dLbls>
          <c:showLegendKey val="0"/>
          <c:showVal val="0"/>
          <c:showCatName val="0"/>
          <c:showSerName val="0"/>
          <c:showPercent val="0"/>
          <c:showBubbleSize val="0"/>
        </c:dLbls>
        <c:smooth val="0"/>
        <c:axId val="1279932720"/>
        <c:axId val="1279926896"/>
      </c:lineChart>
      <c:catAx>
        <c:axId val="1279932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9926896"/>
        <c:crosses val="autoZero"/>
        <c:auto val="1"/>
        <c:lblAlgn val="ctr"/>
        <c:lblOffset val="100"/>
        <c:noMultiLvlLbl val="0"/>
      </c:catAx>
      <c:valAx>
        <c:axId val="1279926896"/>
        <c:scaling>
          <c:orientation val="minMax"/>
        </c:scaling>
        <c:delete val="0"/>
        <c:axPos val="l"/>
        <c:majorGridlines>
          <c:spPr>
            <a:ln w="9525" cap="flat" cmpd="sng" algn="ctr">
              <a:solidFill>
                <a:schemeClr val="tx1">
                  <a:lumMod val="15000"/>
                  <a:lumOff val="85000"/>
                </a:schemeClr>
              </a:solidFill>
              <a:round/>
            </a:ln>
            <a:effectLst/>
          </c:spPr>
        </c:majorGridlines>
        <c:numFmt formatCode="_([$$-409]* #,##0_);_([$$-409]* \(#,##0\);_([$$-4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9932720"/>
        <c:crosses val="autoZero"/>
        <c:crossBetween val="between"/>
      </c:valAx>
      <c:spPr>
        <a:noFill/>
        <a:ln>
          <a:noFill/>
        </a:ln>
        <a:effectLst/>
      </c:spPr>
    </c:plotArea>
    <c:legend>
      <c:legendPos val="r"/>
      <c:layout>
        <c:manualLayout>
          <c:xMode val="edge"/>
          <c:yMode val="edge"/>
          <c:x val="0.80306758520033861"/>
          <c:y val="0.33452750788619379"/>
          <c:w val="0.18346165615729459"/>
          <c:h val="0.410223722895994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New Projects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447570266571161"/>
          <c:y val="0.11239393939393939"/>
          <c:w val="0.62573812686727082"/>
          <c:h val="0.72468814125507042"/>
        </c:manualLayout>
      </c:layout>
      <c:lineChart>
        <c:grouping val="standard"/>
        <c:varyColors val="0"/>
        <c:ser>
          <c:idx val="8"/>
          <c:order val="8"/>
          <c:tx>
            <c:strRef>
              <c:f>'Category Dashboard'!$B$15</c:f>
              <c:strCache>
                <c:ptCount val="1"/>
                <c:pt idx="0">
                  <c:v>Planning</c:v>
                </c:pt>
              </c:strCache>
            </c:strRef>
          </c:tx>
          <c:spPr>
            <a:ln w="28575" cap="rnd">
              <a:solidFill>
                <a:schemeClr val="accent3">
                  <a:lumMod val="60000"/>
                </a:schemeClr>
              </a:solidFill>
              <a:round/>
            </a:ln>
            <a:effectLst/>
          </c:spPr>
          <c:marker>
            <c:symbol val="none"/>
          </c:marker>
          <c:cat>
            <c:strRef>
              <c:extLst>
                <c:ext xmlns:c15="http://schemas.microsoft.com/office/drawing/2012/chart" uri="{02D57815-91ED-43cb-92C2-25804820EDAC}">
                  <c15:fullRef>
                    <c15:sqref>'Category Dashboard'!$C$6:$I$6</c15:sqref>
                  </c15:fullRef>
                </c:ext>
              </c:extLst>
              <c:f>'Category Dashboard'!$C$6:$H$6</c:f>
              <c:strCache>
                <c:ptCount val="6"/>
                <c:pt idx="0">
                  <c:v>FY2023</c:v>
                </c:pt>
                <c:pt idx="1">
                  <c:v>FY2024</c:v>
                </c:pt>
                <c:pt idx="2">
                  <c:v>FY2025</c:v>
                </c:pt>
                <c:pt idx="3">
                  <c:v>FY2026</c:v>
                </c:pt>
                <c:pt idx="4">
                  <c:v>FY2027</c:v>
                </c:pt>
                <c:pt idx="5">
                  <c:v>Unscheduled</c:v>
                </c:pt>
              </c:strCache>
            </c:strRef>
          </c:cat>
          <c:val>
            <c:numRef>
              <c:extLst>
                <c:ext xmlns:c15="http://schemas.microsoft.com/office/drawing/2012/chart" uri="{02D57815-91ED-43cb-92C2-25804820EDAC}">
                  <c15:fullRef>
                    <c15:sqref>'Category Dashboard'!$C$15:$I$15</c15:sqref>
                  </c15:fullRef>
                </c:ext>
              </c:extLst>
              <c:f>'Category Dashboard'!$C$15:$H$15</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9-3BBF-4FF7-8240-B02D401335F9}"/>
            </c:ext>
          </c:extLst>
        </c:ser>
        <c:ser>
          <c:idx val="9"/>
          <c:order val="9"/>
          <c:tx>
            <c:strRef>
              <c:f>'Category Dashboard'!$B$16</c:f>
              <c:strCache>
                <c:ptCount val="1"/>
                <c:pt idx="0">
                  <c:v>Public Works</c:v>
                </c:pt>
              </c:strCache>
            </c:strRef>
          </c:tx>
          <c:spPr>
            <a:ln w="28575" cap="rnd">
              <a:solidFill>
                <a:schemeClr val="accent4">
                  <a:lumMod val="60000"/>
                </a:schemeClr>
              </a:solidFill>
              <a:round/>
            </a:ln>
            <a:effectLst/>
          </c:spPr>
          <c:marker>
            <c:symbol val="none"/>
          </c:marker>
          <c:cat>
            <c:strRef>
              <c:extLst>
                <c:ext xmlns:c15="http://schemas.microsoft.com/office/drawing/2012/chart" uri="{02D57815-91ED-43cb-92C2-25804820EDAC}">
                  <c15:fullRef>
                    <c15:sqref>'Category Dashboard'!$C$6:$I$6</c15:sqref>
                  </c15:fullRef>
                </c:ext>
              </c:extLst>
              <c:f>'Category Dashboard'!$C$6:$H$6</c:f>
              <c:strCache>
                <c:ptCount val="6"/>
                <c:pt idx="0">
                  <c:v>FY2023</c:v>
                </c:pt>
                <c:pt idx="1">
                  <c:v>FY2024</c:v>
                </c:pt>
                <c:pt idx="2">
                  <c:v>FY2025</c:v>
                </c:pt>
                <c:pt idx="3">
                  <c:v>FY2026</c:v>
                </c:pt>
                <c:pt idx="4">
                  <c:v>FY2027</c:v>
                </c:pt>
                <c:pt idx="5">
                  <c:v>Unscheduled</c:v>
                </c:pt>
              </c:strCache>
            </c:strRef>
          </c:cat>
          <c:val>
            <c:numRef>
              <c:extLst>
                <c:ext xmlns:c15="http://schemas.microsoft.com/office/drawing/2012/chart" uri="{02D57815-91ED-43cb-92C2-25804820EDAC}">
                  <c15:fullRef>
                    <c15:sqref>'Category Dashboard'!$C$16:$I$16</c15:sqref>
                  </c15:fullRef>
                </c:ext>
              </c:extLst>
              <c:f>'Category Dashboard'!$C$16:$H$16</c:f>
              <c:numCache>
                <c:formatCode>_([$$-409]* #,##0_);_([$$-409]* \(#,##0\);_([$$-409]* "-"_);_(@_)</c:formatCode>
                <c:ptCount val="6"/>
                <c:pt idx="0">
                  <c:v>6985613</c:v>
                </c:pt>
                <c:pt idx="1">
                  <c:v>19951060</c:v>
                </c:pt>
                <c:pt idx="2">
                  <c:v>15185228</c:v>
                </c:pt>
                <c:pt idx="3">
                  <c:v>9450000</c:v>
                </c:pt>
                <c:pt idx="4">
                  <c:v>0</c:v>
                </c:pt>
                <c:pt idx="5">
                  <c:v>11500000</c:v>
                </c:pt>
              </c:numCache>
            </c:numRef>
          </c:val>
          <c:smooth val="0"/>
          <c:extLst>
            <c:ext xmlns:c16="http://schemas.microsoft.com/office/drawing/2014/chart" uri="{C3380CC4-5D6E-409C-BE32-E72D297353CC}">
              <c16:uniqueId val="{0000000A-3BBF-4FF7-8240-B02D401335F9}"/>
            </c:ext>
          </c:extLst>
        </c:ser>
        <c:ser>
          <c:idx val="10"/>
          <c:order val="10"/>
          <c:tx>
            <c:strRef>
              <c:f>'Category Dashboard'!$B$17</c:f>
              <c:strCache>
                <c:ptCount val="1"/>
                <c:pt idx="0">
                  <c:v>Sheriff</c:v>
                </c:pt>
              </c:strCache>
            </c:strRef>
          </c:tx>
          <c:spPr>
            <a:ln w="28575" cap="rnd">
              <a:solidFill>
                <a:schemeClr val="accent5">
                  <a:lumMod val="60000"/>
                </a:schemeClr>
              </a:solidFill>
              <a:round/>
            </a:ln>
            <a:effectLst/>
          </c:spPr>
          <c:marker>
            <c:symbol val="none"/>
          </c:marker>
          <c:cat>
            <c:strRef>
              <c:extLst>
                <c:ext xmlns:c15="http://schemas.microsoft.com/office/drawing/2012/chart" uri="{02D57815-91ED-43cb-92C2-25804820EDAC}">
                  <c15:fullRef>
                    <c15:sqref>'Category Dashboard'!$C$6:$I$6</c15:sqref>
                  </c15:fullRef>
                </c:ext>
              </c:extLst>
              <c:f>'Category Dashboard'!$C$6:$H$6</c:f>
              <c:strCache>
                <c:ptCount val="6"/>
                <c:pt idx="0">
                  <c:v>FY2023</c:v>
                </c:pt>
                <c:pt idx="1">
                  <c:v>FY2024</c:v>
                </c:pt>
                <c:pt idx="2">
                  <c:v>FY2025</c:v>
                </c:pt>
                <c:pt idx="3">
                  <c:v>FY2026</c:v>
                </c:pt>
                <c:pt idx="4">
                  <c:v>FY2027</c:v>
                </c:pt>
                <c:pt idx="5">
                  <c:v>Unscheduled</c:v>
                </c:pt>
              </c:strCache>
            </c:strRef>
          </c:cat>
          <c:val>
            <c:numRef>
              <c:extLst>
                <c:ext xmlns:c15="http://schemas.microsoft.com/office/drawing/2012/chart" uri="{02D57815-91ED-43cb-92C2-25804820EDAC}">
                  <c15:fullRef>
                    <c15:sqref>'Category Dashboard'!$C$17:$I$17</c15:sqref>
                  </c15:fullRef>
                </c:ext>
              </c:extLst>
              <c:f>'Category Dashboard'!$C$17:$H$17</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B-3BBF-4FF7-8240-B02D401335F9}"/>
            </c:ext>
          </c:extLst>
        </c:ser>
        <c:ser>
          <c:idx val="11"/>
          <c:order val="11"/>
          <c:tx>
            <c:strRef>
              <c:f>'Category Dashboard'!$B$18</c:f>
              <c:strCache>
                <c:ptCount val="1"/>
                <c:pt idx="0">
                  <c:v>Sheriff - Communications</c:v>
                </c:pt>
              </c:strCache>
            </c:strRef>
          </c:tx>
          <c:spPr>
            <a:ln w="28575" cap="rnd">
              <a:solidFill>
                <a:schemeClr val="accent6">
                  <a:lumMod val="60000"/>
                </a:schemeClr>
              </a:solidFill>
              <a:round/>
            </a:ln>
            <a:effectLst/>
          </c:spPr>
          <c:marker>
            <c:symbol val="none"/>
          </c:marker>
          <c:cat>
            <c:strRef>
              <c:extLst>
                <c:ext xmlns:c15="http://schemas.microsoft.com/office/drawing/2012/chart" uri="{02D57815-91ED-43cb-92C2-25804820EDAC}">
                  <c15:fullRef>
                    <c15:sqref>'Category Dashboard'!$C$6:$I$6</c15:sqref>
                  </c15:fullRef>
                </c:ext>
              </c:extLst>
              <c:f>'Category Dashboard'!$C$6:$H$6</c:f>
              <c:strCache>
                <c:ptCount val="6"/>
                <c:pt idx="0">
                  <c:v>FY2023</c:v>
                </c:pt>
                <c:pt idx="1">
                  <c:v>FY2024</c:v>
                </c:pt>
                <c:pt idx="2">
                  <c:v>FY2025</c:v>
                </c:pt>
                <c:pt idx="3">
                  <c:v>FY2026</c:v>
                </c:pt>
                <c:pt idx="4">
                  <c:v>FY2027</c:v>
                </c:pt>
                <c:pt idx="5">
                  <c:v>Unscheduled</c:v>
                </c:pt>
              </c:strCache>
            </c:strRef>
          </c:cat>
          <c:val>
            <c:numRef>
              <c:extLst>
                <c:ext xmlns:c15="http://schemas.microsoft.com/office/drawing/2012/chart" uri="{02D57815-91ED-43cb-92C2-25804820EDAC}">
                  <c15:fullRef>
                    <c15:sqref>'Category Dashboard'!$C$18:$I$18</c15:sqref>
                  </c15:fullRef>
                </c:ext>
              </c:extLst>
              <c:f>'Category Dashboard'!$C$18:$H$18</c:f>
              <c:numCache>
                <c:formatCode>_([$$-409]* #,##0_);_([$$-409]* \(#,##0\);_([$$-409]* "-"_);_(@_)</c:formatCode>
                <c:ptCount val="6"/>
                <c:pt idx="0">
                  <c:v>880500</c:v>
                </c:pt>
                <c:pt idx="1">
                  <c:v>870800</c:v>
                </c:pt>
                <c:pt idx="2">
                  <c:v>870800</c:v>
                </c:pt>
                <c:pt idx="3">
                  <c:v>580500</c:v>
                </c:pt>
                <c:pt idx="4">
                  <c:v>0</c:v>
                </c:pt>
                <c:pt idx="5">
                  <c:v>0</c:v>
                </c:pt>
              </c:numCache>
            </c:numRef>
          </c:val>
          <c:smooth val="0"/>
          <c:extLst>
            <c:ext xmlns:c16="http://schemas.microsoft.com/office/drawing/2014/chart" uri="{C3380CC4-5D6E-409C-BE32-E72D297353CC}">
              <c16:uniqueId val="{0000000C-3BBF-4FF7-8240-B02D401335F9}"/>
            </c:ext>
          </c:extLst>
        </c:ser>
        <c:ser>
          <c:idx val="12"/>
          <c:order val="12"/>
          <c:tx>
            <c:strRef>
              <c:f>'Category Dashboard'!$B$19</c:f>
              <c:strCache>
                <c:ptCount val="1"/>
                <c:pt idx="0">
                  <c:v>Sheriff - Detention</c:v>
                </c:pt>
              </c:strCache>
            </c:strRef>
          </c:tx>
          <c:spPr>
            <a:ln w="28575" cap="rnd">
              <a:solidFill>
                <a:schemeClr val="accent1">
                  <a:lumMod val="80000"/>
                  <a:lumOff val="20000"/>
                </a:schemeClr>
              </a:solidFill>
              <a:round/>
            </a:ln>
            <a:effectLst/>
          </c:spPr>
          <c:marker>
            <c:symbol val="none"/>
          </c:marker>
          <c:cat>
            <c:strRef>
              <c:extLst>
                <c:ext xmlns:c15="http://schemas.microsoft.com/office/drawing/2012/chart" uri="{02D57815-91ED-43cb-92C2-25804820EDAC}">
                  <c15:fullRef>
                    <c15:sqref>'Category Dashboard'!$C$6:$I$6</c15:sqref>
                  </c15:fullRef>
                </c:ext>
              </c:extLst>
              <c:f>'Category Dashboard'!$C$6:$H$6</c:f>
              <c:strCache>
                <c:ptCount val="6"/>
                <c:pt idx="0">
                  <c:v>FY2023</c:v>
                </c:pt>
                <c:pt idx="1">
                  <c:v>FY2024</c:v>
                </c:pt>
                <c:pt idx="2">
                  <c:v>FY2025</c:v>
                </c:pt>
                <c:pt idx="3">
                  <c:v>FY2026</c:v>
                </c:pt>
                <c:pt idx="4">
                  <c:v>FY2027</c:v>
                </c:pt>
                <c:pt idx="5">
                  <c:v>Unscheduled</c:v>
                </c:pt>
              </c:strCache>
            </c:strRef>
          </c:cat>
          <c:val>
            <c:numRef>
              <c:extLst>
                <c:ext xmlns:c15="http://schemas.microsoft.com/office/drawing/2012/chart" uri="{02D57815-91ED-43cb-92C2-25804820EDAC}">
                  <c15:fullRef>
                    <c15:sqref>'Category Dashboard'!$C$19:$I$19</c15:sqref>
                  </c15:fullRef>
                </c:ext>
              </c:extLst>
              <c:f>'Category Dashboard'!$C$19:$H$19</c:f>
              <c:numCache>
                <c:formatCode>_([$$-409]* #,##0_);_([$$-409]* \(#,##0\);_([$$-409]* "-"_);_(@_)</c:formatCode>
                <c:ptCount val="6"/>
                <c:pt idx="0">
                  <c:v>0</c:v>
                </c:pt>
                <c:pt idx="1">
                  <c:v>0</c:v>
                </c:pt>
                <c:pt idx="2">
                  <c:v>0</c:v>
                </c:pt>
                <c:pt idx="3">
                  <c:v>0</c:v>
                </c:pt>
                <c:pt idx="4">
                  <c:v>0</c:v>
                </c:pt>
                <c:pt idx="5">
                  <c:v>150000</c:v>
                </c:pt>
              </c:numCache>
            </c:numRef>
          </c:val>
          <c:smooth val="0"/>
          <c:extLst>
            <c:ext xmlns:c16="http://schemas.microsoft.com/office/drawing/2014/chart" uri="{C3380CC4-5D6E-409C-BE32-E72D297353CC}">
              <c16:uniqueId val="{0000000D-3BBF-4FF7-8240-B02D401335F9}"/>
            </c:ext>
          </c:extLst>
        </c:ser>
        <c:ser>
          <c:idx val="13"/>
          <c:order val="13"/>
          <c:tx>
            <c:strRef>
              <c:f>'Category Dashboard'!$B$20</c:f>
              <c:strCache>
                <c:ptCount val="1"/>
                <c:pt idx="0">
                  <c:v>Sheriff - SAR</c:v>
                </c:pt>
              </c:strCache>
            </c:strRef>
          </c:tx>
          <c:spPr>
            <a:ln w="28575" cap="rnd">
              <a:solidFill>
                <a:schemeClr val="accent2">
                  <a:lumMod val="80000"/>
                  <a:lumOff val="20000"/>
                </a:schemeClr>
              </a:solidFill>
              <a:round/>
            </a:ln>
            <a:effectLst/>
          </c:spPr>
          <c:marker>
            <c:symbol val="none"/>
          </c:marker>
          <c:cat>
            <c:strRef>
              <c:extLst>
                <c:ext xmlns:c15="http://schemas.microsoft.com/office/drawing/2012/chart" uri="{02D57815-91ED-43cb-92C2-25804820EDAC}">
                  <c15:fullRef>
                    <c15:sqref>'Category Dashboard'!$C$6:$I$6</c15:sqref>
                  </c15:fullRef>
                </c:ext>
              </c:extLst>
              <c:f>'Category Dashboard'!$C$6:$H$6</c:f>
              <c:strCache>
                <c:ptCount val="6"/>
                <c:pt idx="0">
                  <c:v>FY2023</c:v>
                </c:pt>
                <c:pt idx="1">
                  <c:v>FY2024</c:v>
                </c:pt>
                <c:pt idx="2">
                  <c:v>FY2025</c:v>
                </c:pt>
                <c:pt idx="3">
                  <c:v>FY2026</c:v>
                </c:pt>
                <c:pt idx="4">
                  <c:v>FY2027</c:v>
                </c:pt>
                <c:pt idx="5">
                  <c:v>Unscheduled</c:v>
                </c:pt>
              </c:strCache>
            </c:strRef>
          </c:cat>
          <c:val>
            <c:numRef>
              <c:extLst>
                <c:ext xmlns:c15="http://schemas.microsoft.com/office/drawing/2012/chart" uri="{02D57815-91ED-43cb-92C2-25804820EDAC}">
                  <c15:fullRef>
                    <c15:sqref>'Category Dashboard'!$C$20:$I$20</c15:sqref>
                  </c15:fullRef>
                </c:ext>
              </c:extLst>
              <c:f>'Category Dashboard'!$C$20:$H$20</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E-3BBF-4FF7-8240-B02D401335F9}"/>
            </c:ext>
          </c:extLst>
        </c:ser>
        <c:ser>
          <c:idx val="14"/>
          <c:order val="14"/>
          <c:tx>
            <c:strRef>
              <c:f>'Category Dashboard'!$B$21</c:f>
              <c:strCache>
                <c:ptCount val="1"/>
                <c:pt idx="0">
                  <c:v>Fire/EMS</c:v>
                </c:pt>
              </c:strCache>
            </c:strRef>
          </c:tx>
          <c:spPr>
            <a:ln w="28575" cap="rnd">
              <a:solidFill>
                <a:schemeClr val="accent3">
                  <a:lumMod val="80000"/>
                  <a:lumOff val="20000"/>
                </a:schemeClr>
              </a:solidFill>
              <a:round/>
            </a:ln>
            <a:effectLst/>
          </c:spPr>
          <c:marker>
            <c:symbol val="none"/>
          </c:marker>
          <c:cat>
            <c:strRef>
              <c:extLst>
                <c:ext xmlns:c15="http://schemas.microsoft.com/office/drawing/2012/chart" uri="{02D57815-91ED-43cb-92C2-25804820EDAC}">
                  <c15:fullRef>
                    <c15:sqref>'Category Dashboard'!$C$6:$I$6</c15:sqref>
                  </c15:fullRef>
                </c:ext>
              </c:extLst>
              <c:f>'Category Dashboard'!$C$6:$H$6</c:f>
              <c:strCache>
                <c:ptCount val="6"/>
                <c:pt idx="0">
                  <c:v>FY2023</c:v>
                </c:pt>
                <c:pt idx="1">
                  <c:v>FY2024</c:v>
                </c:pt>
                <c:pt idx="2">
                  <c:v>FY2025</c:v>
                </c:pt>
                <c:pt idx="3">
                  <c:v>FY2026</c:v>
                </c:pt>
                <c:pt idx="4">
                  <c:v>FY2027</c:v>
                </c:pt>
                <c:pt idx="5">
                  <c:v>Unscheduled</c:v>
                </c:pt>
              </c:strCache>
            </c:strRef>
          </c:cat>
          <c:val>
            <c:numRef>
              <c:extLst>
                <c:ext xmlns:c15="http://schemas.microsoft.com/office/drawing/2012/chart" uri="{02D57815-91ED-43cb-92C2-25804820EDAC}">
                  <c15:fullRef>
                    <c15:sqref>'Category Dashboard'!$C$21:$I$21</c15:sqref>
                  </c15:fullRef>
                </c:ext>
              </c:extLst>
              <c:f>'Category Dashboard'!$C$21:$H$21</c:f>
              <c:numCache>
                <c:formatCode>_([$$-409]* #,##0_);_([$$-409]* \(#,##0\);_([$$-409]* "-"_);_(@_)</c:formatCode>
                <c:ptCount val="6"/>
                <c:pt idx="0">
                  <c:v>0</c:v>
                </c:pt>
                <c:pt idx="1">
                  <c:v>92000</c:v>
                </c:pt>
                <c:pt idx="2">
                  <c:v>0</c:v>
                </c:pt>
                <c:pt idx="3">
                  <c:v>0</c:v>
                </c:pt>
                <c:pt idx="4">
                  <c:v>0</c:v>
                </c:pt>
                <c:pt idx="5">
                  <c:v>0</c:v>
                </c:pt>
              </c:numCache>
            </c:numRef>
          </c:val>
          <c:smooth val="0"/>
          <c:extLst>
            <c:ext xmlns:c16="http://schemas.microsoft.com/office/drawing/2014/chart" uri="{C3380CC4-5D6E-409C-BE32-E72D297353CC}">
              <c16:uniqueId val="{0000000F-3BBF-4FF7-8240-B02D401335F9}"/>
            </c:ext>
          </c:extLst>
        </c:ser>
        <c:ser>
          <c:idx val="15"/>
          <c:order val="15"/>
          <c:tx>
            <c:strRef>
              <c:f>'Category Dashboard'!$B$22</c:f>
              <c:strCache>
                <c:ptCount val="1"/>
                <c:pt idx="0">
                  <c:v>Fire/EMS</c:v>
                </c:pt>
              </c:strCache>
            </c:strRef>
          </c:tx>
          <c:spPr>
            <a:ln w="28575" cap="rnd">
              <a:solidFill>
                <a:schemeClr val="accent4">
                  <a:lumMod val="80000"/>
                  <a:lumOff val="20000"/>
                </a:schemeClr>
              </a:solidFill>
              <a:round/>
            </a:ln>
            <a:effectLst/>
          </c:spPr>
          <c:marker>
            <c:symbol val="none"/>
          </c:marker>
          <c:cat>
            <c:strRef>
              <c:extLst>
                <c:ext xmlns:c15="http://schemas.microsoft.com/office/drawing/2012/chart" uri="{02D57815-91ED-43cb-92C2-25804820EDAC}">
                  <c15:fullRef>
                    <c15:sqref>'Category Dashboard'!$C$6:$I$6</c15:sqref>
                  </c15:fullRef>
                </c:ext>
              </c:extLst>
              <c:f>'Category Dashboard'!$C$6:$H$6</c:f>
              <c:strCache>
                <c:ptCount val="6"/>
                <c:pt idx="0">
                  <c:v>FY2023</c:v>
                </c:pt>
                <c:pt idx="1">
                  <c:v>FY2024</c:v>
                </c:pt>
                <c:pt idx="2">
                  <c:v>FY2025</c:v>
                </c:pt>
                <c:pt idx="3">
                  <c:v>FY2026</c:v>
                </c:pt>
                <c:pt idx="4">
                  <c:v>FY2027</c:v>
                </c:pt>
                <c:pt idx="5">
                  <c:v>Unscheduled</c:v>
                </c:pt>
              </c:strCache>
            </c:strRef>
          </c:cat>
          <c:val>
            <c:numRef>
              <c:extLst>
                <c:ext xmlns:c15="http://schemas.microsoft.com/office/drawing/2012/chart" uri="{02D57815-91ED-43cb-92C2-25804820EDAC}">
                  <c15:fullRef>
                    <c15:sqref>'Category Dashboard'!$C$22:$I$22</c15:sqref>
                  </c15:fullRef>
                </c:ext>
              </c:extLst>
              <c:f>'Category Dashboard'!$C$22:$H$22</c:f>
              <c:numCache>
                <c:formatCode>_([$$-409]* #,##0_);_([$$-409]* \(#,##0\);_([$$-409]* "-"_);_(@_)</c:formatCode>
                <c:ptCount val="6"/>
                <c:pt idx="0">
                  <c:v>16000</c:v>
                </c:pt>
                <c:pt idx="1">
                  <c:v>75000</c:v>
                </c:pt>
                <c:pt idx="2">
                  <c:v>25000</c:v>
                </c:pt>
                <c:pt idx="3">
                  <c:v>0</c:v>
                </c:pt>
                <c:pt idx="4">
                  <c:v>0</c:v>
                </c:pt>
                <c:pt idx="5">
                  <c:v>0</c:v>
                </c:pt>
              </c:numCache>
            </c:numRef>
          </c:val>
          <c:smooth val="0"/>
          <c:extLst>
            <c:ext xmlns:c16="http://schemas.microsoft.com/office/drawing/2014/chart" uri="{C3380CC4-5D6E-409C-BE32-E72D297353CC}">
              <c16:uniqueId val="{00000010-3BBF-4FF7-8240-B02D401335F9}"/>
            </c:ext>
          </c:extLst>
        </c:ser>
        <c:ser>
          <c:idx val="16"/>
          <c:order val="16"/>
          <c:tx>
            <c:strRef>
              <c:f>'Category Dashboard'!$B$23</c:f>
              <c:strCache>
                <c:ptCount val="1"/>
                <c:pt idx="0">
                  <c:v>Road &amp; Levee</c:v>
                </c:pt>
              </c:strCache>
            </c:strRef>
          </c:tx>
          <c:spPr>
            <a:ln w="28575" cap="rnd">
              <a:solidFill>
                <a:schemeClr val="accent5">
                  <a:lumMod val="80000"/>
                  <a:lumOff val="20000"/>
                </a:schemeClr>
              </a:solidFill>
              <a:round/>
            </a:ln>
            <a:effectLst/>
          </c:spPr>
          <c:marker>
            <c:symbol val="none"/>
          </c:marker>
          <c:cat>
            <c:strRef>
              <c:extLst>
                <c:ext xmlns:c15="http://schemas.microsoft.com/office/drawing/2012/chart" uri="{02D57815-91ED-43cb-92C2-25804820EDAC}">
                  <c15:fullRef>
                    <c15:sqref>'Category Dashboard'!$C$6:$I$6</c15:sqref>
                  </c15:fullRef>
                </c:ext>
              </c:extLst>
              <c:f>'Category Dashboard'!$C$6:$H$6</c:f>
              <c:strCache>
                <c:ptCount val="6"/>
                <c:pt idx="0">
                  <c:v>FY2023</c:v>
                </c:pt>
                <c:pt idx="1">
                  <c:v>FY2024</c:v>
                </c:pt>
                <c:pt idx="2">
                  <c:v>FY2025</c:v>
                </c:pt>
                <c:pt idx="3">
                  <c:v>FY2026</c:v>
                </c:pt>
                <c:pt idx="4">
                  <c:v>FY2027</c:v>
                </c:pt>
                <c:pt idx="5">
                  <c:v>Unscheduled</c:v>
                </c:pt>
              </c:strCache>
            </c:strRef>
          </c:cat>
          <c:val>
            <c:numRef>
              <c:extLst>
                <c:ext xmlns:c15="http://schemas.microsoft.com/office/drawing/2012/chart" uri="{02D57815-91ED-43cb-92C2-25804820EDAC}">
                  <c15:fullRef>
                    <c15:sqref>'Category Dashboard'!$C$23:$I$23</c15:sqref>
                  </c15:fullRef>
                </c:ext>
              </c:extLst>
              <c:f>'Category Dashboard'!$C$23:$H$23</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1-3BBF-4FF7-8240-B02D401335F9}"/>
            </c:ext>
          </c:extLst>
        </c:ser>
        <c:ser>
          <c:idx val="17"/>
          <c:order val="17"/>
          <c:tx>
            <c:strRef>
              <c:f>'Category Dashboard'!$B$24</c:f>
              <c:strCache>
                <c:ptCount val="1"/>
                <c:pt idx="0">
                  <c:v>Parks &amp; Rec</c:v>
                </c:pt>
              </c:strCache>
            </c:strRef>
          </c:tx>
          <c:spPr>
            <a:ln w="28575" cap="rnd">
              <a:solidFill>
                <a:schemeClr val="accent6">
                  <a:lumMod val="80000"/>
                  <a:lumOff val="20000"/>
                </a:schemeClr>
              </a:solidFill>
              <a:round/>
            </a:ln>
            <a:effectLst/>
          </c:spPr>
          <c:marker>
            <c:symbol val="none"/>
          </c:marker>
          <c:cat>
            <c:strRef>
              <c:extLst>
                <c:ext xmlns:c15="http://schemas.microsoft.com/office/drawing/2012/chart" uri="{02D57815-91ED-43cb-92C2-25804820EDAC}">
                  <c15:fullRef>
                    <c15:sqref>'Category Dashboard'!$C$6:$I$6</c15:sqref>
                  </c15:fullRef>
                </c:ext>
              </c:extLst>
              <c:f>'Category Dashboard'!$C$6:$H$6</c:f>
              <c:strCache>
                <c:ptCount val="6"/>
                <c:pt idx="0">
                  <c:v>FY2023</c:v>
                </c:pt>
                <c:pt idx="1">
                  <c:v>FY2024</c:v>
                </c:pt>
                <c:pt idx="2">
                  <c:v>FY2025</c:v>
                </c:pt>
                <c:pt idx="3">
                  <c:v>FY2026</c:v>
                </c:pt>
                <c:pt idx="4">
                  <c:v>FY2027</c:v>
                </c:pt>
                <c:pt idx="5">
                  <c:v>Unscheduled</c:v>
                </c:pt>
              </c:strCache>
            </c:strRef>
          </c:cat>
          <c:val>
            <c:numRef>
              <c:extLst>
                <c:ext xmlns:c15="http://schemas.microsoft.com/office/drawing/2012/chart" uri="{02D57815-91ED-43cb-92C2-25804820EDAC}">
                  <c15:fullRef>
                    <c15:sqref>'Category Dashboard'!$C$24:$I$24</c15:sqref>
                  </c15:fullRef>
                </c:ext>
              </c:extLst>
              <c:f>'Category Dashboard'!$C$24:$H$24</c:f>
              <c:numCache>
                <c:formatCode>_([$$-409]* #,##0_);_([$$-409]* \(#,##0\);_([$$-409]* "-"_);_(@_)</c:formatCode>
                <c:ptCount val="6"/>
                <c:pt idx="0">
                  <c:v>5313000</c:v>
                </c:pt>
                <c:pt idx="1">
                  <c:v>6465000</c:v>
                </c:pt>
                <c:pt idx="2">
                  <c:v>1880000</c:v>
                </c:pt>
                <c:pt idx="3">
                  <c:v>0</c:v>
                </c:pt>
                <c:pt idx="4">
                  <c:v>0</c:v>
                </c:pt>
                <c:pt idx="5">
                  <c:v>7407000</c:v>
                </c:pt>
              </c:numCache>
            </c:numRef>
          </c:val>
          <c:smooth val="0"/>
          <c:extLst>
            <c:ext xmlns:c16="http://schemas.microsoft.com/office/drawing/2014/chart" uri="{C3380CC4-5D6E-409C-BE32-E72D297353CC}">
              <c16:uniqueId val="{00000012-3BBF-4FF7-8240-B02D401335F9}"/>
            </c:ext>
          </c:extLst>
        </c:ser>
        <c:ser>
          <c:idx val="18"/>
          <c:order val="18"/>
          <c:tx>
            <c:strRef>
              <c:f>'Category Dashboard'!$B$25</c:f>
              <c:strCache>
                <c:ptCount val="1"/>
                <c:pt idx="0">
                  <c:v>ISWR</c:v>
                </c:pt>
              </c:strCache>
            </c:strRef>
          </c:tx>
          <c:spPr>
            <a:ln w="28575" cap="rnd">
              <a:solidFill>
                <a:schemeClr val="accent1">
                  <a:lumMod val="80000"/>
                </a:schemeClr>
              </a:solidFill>
              <a:round/>
            </a:ln>
            <a:effectLst/>
          </c:spPr>
          <c:marker>
            <c:symbol val="none"/>
          </c:marker>
          <c:cat>
            <c:strRef>
              <c:extLst>
                <c:ext xmlns:c15="http://schemas.microsoft.com/office/drawing/2012/chart" uri="{02D57815-91ED-43cb-92C2-25804820EDAC}">
                  <c15:fullRef>
                    <c15:sqref>'Category Dashboard'!$C$6:$I$6</c15:sqref>
                  </c15:fullRef>
                </c:ext>
              </c:extLst>
              <c:f>'Category Dashboard'!$C$6:$H$6</c:f>
              <c:strCache>
                <c:ptCount val="6"/>
                <c:pt idx="0">
                  <c:v>FY2023</c:v>
                </c:pt>
                <c:pt idx="1">
                  <c:v>FY2024</c:v>
                </c:pt>
                <c:pt idx="2">
                  <c:v>FY2025</c:v>
                </c:pt>
                <c:pt idx="3">
                  <c:v>FY2026</c:v>
                </c:pt>
                <c:pt idx="4">
                  <c:v>FY2027</c:v>
                </c:pt>
                <c:pt idx="5">
                  <c:v>Unscheduled</c:v>
                </c:pt>
              </c:strCache>
            </c:strRef>
          </c:cat>
          <c:val>
            <c:numRef>
              <c:extLst>
                <c:ext xmlns:c15="http://schemas.microsoft.com/office/drawing/2012/chart" uri="{02D57815-91ED-43cb-92C2-25804820EDAC}">
                  <c15:fullRef>
                    <c15:sqref>'Category Dashboard'!$C$25:$I$25</c15:sqref>
                  </c15:fullRef>
                </c:ext>
              </c:extLst>
              <c:f>'Category Dashboard'!$C$25:$H$25</c:f>
              <c:numCache>
                <c:formatCode>_([$$-409]* #,##0_);_([$$-409]* \(#,##0\);_([$$-409]* "-"_);_(@_)</c:formatCode>
                <c:ptCount val="6"/>
                <c:pt idx="0">
                  <c:v>415000</c:v>
                </c:pt>
                <c:pt idx="1">
                  <c:v>0</c:v>
                </c:pt>
                <c:pt idx="2">
                  <c:v>384000</c:v>
                </c:pt>
                <c:pt idx="3">
                  <c:v>0</c:v>
                </c:pt>
                <c:pt idx="4">
                  <c:v>0</c:v>
                </c:pt>
                <c:pt idx="5">
                  <c:v>500000</c:v>
                </c:pt>
              </c:numCache>
            </c:numRef>
          </c:val>
          <c:smooth val="0"/>
          <c:extLst>
            <c:ext xmlns:c16="http://schemas.microsoft.com/office/drawing/2014/chart" uri="{C3380CC4-5D6E-409C-BE32-E72D297353CC}">
              <c16:uniqueId val="{00000013-3BBF-4FF7-8240-B02D401335F9}"/>
            </c:ext>
          </c:extLst>
        </c:ser>
        <c:ser>
          <c:idx val="19"/>
          <c:order val="19"/>
          <c:tx>
            <c:strRef>
              <c:f>'Category Dashboard'!$B$26</c:f>
              <c:strCache>
                <c:ptCount val="1"/>
                <c:pt idx="0">
                  <c:v>Fair </c:v>
                </c:pt>
              </c:strCache>
            </c:strRef>
          </c:tx>
          <c:spPr>
            <a:ln w="28575" cap="rnd">
              <a:solidFill>
                <a:schemeClr val="accent2">
                  <a:lumMod val="80000"/>
                </a:schemeClr>
              </a:solidFill>
              <a:round/>
            </a:ln>
            <a:effectLst/>
          </c:spPr>
          <c:marker>
            <c:symbol val="none"/>
          </c:marker>
          <c:cat>
            <c:strRef>
              <c:extLst>
                <c:ext xmlns:c15="http://schemas.microsoft.com/office/drawing/2012/chart" uri="{02D57815-91ED-43cb-92C2-25804820EDAC}">
                  <c15:fullRef>
                    <c15:sqref>'Category Dashboard'!$C$6:$I$6</c15:sqref>
                  </c15:fullRef>
                </c:ext>
              </c:extLst>
              <c:f>'Category Dashboard'!$C$6:$H$6</c:f>
              <c:strCache>
                <c:ptCount val="6"/>
                <c:pt idx="0">
                  <c:v>FY2023</c:v>
                </c:pt>
                <c:pt idx="1">
                  <c:v>FY2024</c:v>
                </c:pt>
                <c:pt idx="2">
                  <c:v>FY2025</c:v>
                </c:pt>
                <c:pt idx="3">
                  <c:v>FY2026</c:v>
                </c:pt>
                <c:pt idx="4">
                  <c:v>FY2027</c:v>
                </c:pt>
                <c:pt idx="5">
                  <c:v>Unscheduled</c:v>
                </c:pt>
              </c:strCache>
            </c:strRef>
          </c:cat>
          <c:val>
            <c:numRef>
              <c:extLst>
                <c:ext xmlns:c15="http://schemas.microsoft.com/office/drawing/2012/chart" uri="{02D57815-91ED-43cb-92C2-25804820EDAC}">
                  <c15:fullRef>
                    <c15:sqref>'Category Dashboard'!$C$26:$I$26</c15:sqref>
                  </c15:fullRef>
                </c:ext>
              </c:extLst>
              <c:f>'Category Dashboard'!$C$26:$H$26</c:f>
              <c:numCache>
                <c:formatCode>_([$$-409]* #,##0_);_([$$-409]* \(#,##0\);_([$$-409]* "-"_);_(@_)</c:formatCode>
                <c:ptCount val="6"/>
                <c:pt idx="0">
                  <c:v>387500</c:v>
                </c:pt>
                <c:pt idx="1">
                  <c:v>470000</c:v>
                </c:pt>
                <c:pt idx="2">
                  <c:v>63000</c:v>
                </c:pt>
                <c:pt idx="3">
                  <c:v>283000</c:v>
                </c:pt>
                <c:pt idx="4">
                  <c:v>810000</c:v>
                </c:pt>
                <c:pt idx="5">
                  <c:v>30000000</c:v>
                </c:pt>
              </c:numCache>
            </c:numRef>
          </c:val>
          <c:smooth val="0"/>
          <c:extLst>
            <c:ext xmlns:c16="http://schemas.microsoft.com/office/drawing/2014/chart" uri="{C3380CC4-5D6E-409C-BE32-E72D297353CC}">
              <c16:uniqueId val="{00000014-3BBF-4FF7-8240-B02D401335F9}"/>
            </c:ext>
          </c:extLst>
        </c:ser>
        <c:ser>
          <c:idx val="20"/>
          <c:order val="20"/>
          <c:tx>
            <c:strRef>
              <c:f>'Category Dashboard'!$B$27</c:f>
              <c:strCache>
                <c:ptCount val="1"/>
                <c:pt idx="0">
                  <c:v>Road &amp; Levee</c:v>
                </c:pt>
              </c:strCache>
            </c:strRef>
          </c:tx>
          <c:spPr>
            <a:ln w="28575" cap="rnd">
              <a:solidFill>
                <a:schemeClr val="accent3">
                  <a:lumMod val="80000"/>
                </a:schemeClr>
              </a:solidFill>
              <a:round/>
            </a:ln>
            <a:effectLst/>
          </c:spPr>
          <c:marker>
            <c:symbol val="none"/>
          </c:marker>
          <c:cat>
            <c:strRef>
              <c:extLst>
                <c:ext xmlns:c15="http://schemas.microsoft.com/office/drawing/2012/chart" uri="{02D57815-91ED-43cb-92C2-25804820EDAC}">
                  <c15:fullRef>
                    <c15:sqref>'Category Dashboard'!$C$6:$I$6</c15:sqref>
                  </c15:fullRef>
                </c:ext>
              </c:extLst>
              <c:f>'Category Dashboard'!$C$6:$H$6</c:f>
              <c:strCache>
                <c:ptCount val="6"/>
                <c:pt idx="0">
                  <c:v>FY2023</c:v>
                </c:pt>
                <c:pt idx="1">
                  <c:v>FY2024</c:v>
                </c:pt>
                <c:pt idx="2">
                  <c:v>FY2025</c:v>
                </c:pt>
                <c:pt idx="3">
                  <c:v>FY2026</c:v>
                </c:pt>
                <c:pt idx="4">
                  <c:v>FY2027</c:v>
                </c:pt>
                <c:pt idx="5">
                  <c:v>Unscheduled</c:v>
                </c:pt>
              </c:strCache>
            </c:strRef>
          </c:cat>
          <c:val>
            <c:numRef>
              <c:extLst>
                <c:ext xmlns:c15="http://schemas.microsoft.com/office/drawing/2012/chart" uri="{02D57815-91ED-43cb-92C2-25804820EDAC}">
                  <c15:fullRef>
                    <c15:sqref>'Category Dashboard'!$C$27:$I$27</c15:sqref>
                  </c15:fullRef>
                </c:ext>
              </c:extLst>
              <c:f>'Category Dashboard'!$C$27:$H$27</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5-3BBF-4FF7-8240-B02D401335F9}"/>
            </c:ext>
          </c:extLst>
        </c:ser>
        <c:dLbls>
          <c:showLegendKey val="0"/>
          <c:showVal val="0"/>
          <c:showCatName val="0"/>
          <c:showSerName val="0"/>
          <c:showPercent val="0"/>
          <c:showBubbleSize val="0"/>
        </c:dLbls>
        <c:smooth val="0"/>
        <c:axId val="1279900272"/>
        <c:axId val="1279900688"/>
        <c:extLst>
          <c:ext xmlns:c15="http://schemas.microsoft.com/office/drawing/2012/chart" uri="{02D57815-91ED-43cb-92C2-25804820EDAC}">
            <c15:filteredLineSeries>
              <c15:ser>
                <c:idx val="0"/>
                <c:order val="0"/>
                <c:tx>
                  <c:strRef>
                    <c:extLst>
                      <c:ext uri="{02D57815-91ED-43cb-92C2-25804820EDAC}">
                        <c15:formulaRef>
                          <c15:sqref>'Category Dashboard'!$B$7</c15:sqref>
                        </c15:formulaRef>
                      </c:ext>
                    </c:extLst>
                    <c:strCache>
                      <c:ptCount val="1"/>
                      <c:pt idx="0">
                        <c:v>Administration</c:v>
                      </c:pt>
                    </c:strCache>
                  </c:strRef>
                </c:tx>
                <c:spPr>
                  <a:ln w="28575" cap="rnd">
                    <a:solidFill>
                      <a:schemeClr val="accent1"/>
                    </a:solidFill>
                    <a:round/>
                  </a:ln>
                  <a:effectLst/>
                </c:spPr>
                <c:marker>
                  <c:symbol val="none"/>
                </c:marker>
                <c:cat>
                  <c:strRef>
                    <c:extLst>
                      <c:ext uri="{02D57815-91ED-43cb-92C2-25804820EDAC}">
                        <c15:fullRef>
                          <c15:sqref>'Category Dashboard'!$C$6:$I$6</c15:sqref>
                        </c15:fullRef>
                        <c15:formulaRef>
                          <c15:sqref>'Category Dashboard'!$C$6:$H$6</c15:sqref>
                        </c15:formulaRef>
                      </c:ext>
                    </c:extLst>
                    <c:strCache>
                      <c:ptCount val="6"/>
                      <c:pt idx="0">
                        <c:v>FY2023</c:v>
                      </c:pt>
                      <c:pt idx="1">
                        <c:v>FY2024</c:v>
                      </c:pt>
                      <c:pt idx="2">
                        <c:v>FY2025</c:v>
                      </c:pt>
                      <c:pt idx="3">
                        <c:v>FY2026</c:v>
                      </c:pt>
                      <c:pt idx="4">
                        <c:v>FY2027</c:v>
                      </c:pt>
                      <c:pt idx="5">
                        <c:v>Unscheduled</c:v>
                      </c:pt>
                    </c:strCache>
                  </c:strRef>
                </c:cat>
                <c:val>
                  <c:numRef>
                    <c:extLst>
                      <c:ext uri="{02D57815-91ED-43cb-92C2-25804820EDAC}">
                        <c15:fullRef>
                          <c15:sqref>'Category Dashboard'!$C$7:$I$7</c15:sqref>
                        </c15:fullRef>
                        <c15:formulaRef>
                          <c15:sqref>'Category Dashboard'!$C$7:$H$7</c15:sqref>
                        </c15:formulaRef>
                      </c:ext>
                    </c:extLst>
                    <c:numCache>
                      <c:formatCode>_([$$-409]* #,##0_);_([$$-409]* \(#,##0\);_([$$-409]* "-"_);_(@_)</c:formatCode>
                      <c:ptCount val="6"/>
                      <c:pt idx="0">
                        <c:v>2000000</c:v>
                      </c:pt>
                      <c:pt idx="1">
                        <c:v>2000000</c:v>
                      </c:pt>
                      <c:pt idx="2">
                        <c:v>2000000</c:v>
                      </c:pt>
                      <c:pt idx="3">
                        <c:v>2000000</c:v>
                      </c:pt>
                      <c:pt idx="4">
                        <c:v>2000000</c:v>
                      </c:pt>
                      <c:pt idx="5">
                        <c:v>0</c:v>
                      </c:pt>
                    </c:numCache>
                  </c:numRef>
                </c:val>
                <c:smooth val="0"/>
                <c:extLst>
                  <c:ext xmlns:c16="http://schemas.microsoft.com/office/drawing/2014/chart" uri="{C3380CC4-5D6E-409C-BE32-E72D297353CC}">
                    <c16:uniqueId val="{00000000-3BBF-4FF7-8240-B02D401335F9}"/>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'Category Dashboard'!$B$8</c15:sqref>
                        </c15:formulaRef>
                      </c:ext>
                    </c:extLst>
                    <c:strCache>
                      <c:ptCount val="1"/>
                      <c:pt idx="0">
                        <c:v>Emergency Mgmt</c:v>
                      </c:pt>
                    </c:strCache>
                  </c:strRef>
                </c:tx>
                <c:spPr>
                  <a:ln w="28575" cap="rnd">
                    <a:solidFill>
                      <a:schemeClr val="accent2"/>
                    </a:solidFill>
                    <a:round/>
                  </a:ln>
                  <a:effectLst/>
                </c:spPr>
                <c:marker>
                  <c:symbol val="none"/>
                </c:marker>
                <c:cat>
                  <c:strRef>
                    <c:extLst>
                      <c:ext xmlns:c15="http://schemas.microsoft.com/office/drawing/2012/chart" uri="{02D57815-91ED-43cb-92C2-25804820EDAC}">
                        <c15:fullRef>
                          <c15:sqref>'Category Dashboard'!$C$6:$I$6</c15:sqref>
                        </c15:fullRef>
                        <c15:formulaRef>
                          <c15:sqref>'Category Dashboard'!$C$6:$H$6</c15:sqref>
                        </c15:formulaRef>
                      </c:ext>
                    </c:extLst>
                    <c:strCache>
                      <c:ptCount val="6"/>
                      <c:pt idx="0">
                        <c:v>FY2023</c:v>
                      </c:pt>
                      <c:pt idx="1">
                        <c:v>FY2024</c:v>
                      </c:pt>
                      <c:pt idx="2">
                        <c:v>FY2025</c:v>
                      </c:pt>
                      <c:pt idx="3">
                        <c:v>FY2026</c:v>
                      </c:pt>
                      <c:pt idx="4">
                        <c:v>FY2027</c:v>
                      </c:pt>
                      <c:pt idx="5">
                        <c:v>Unscheduled</c:v>
                      </c:pt>
                    </c:strCache>
                  </c:strRef>
                </c:cat>
                <c:val>
                  <c:numRef>
                    <c:extLst>
                      <c:ext xmlns:c15="http://schemas.microsoft.com/office/drawing/2012/chart" uri="{02D57815-91ED-43cb-92C2-25804820EDAC}">
                        <c15:fullRef>
                          <c15:sqref>'Category Dashboard'!$C$8:$I$8</c15:sqref>
                        </c15:fullRef>
                        <c15:formulaRef>
                          <c15:sqref>'Category Dashboard'!$C$8:$H$8</c15:sqref>
                        </c15:formulaRef>
                      </c:ext>
                    </c:extLst>
                    <c:numCache>
                      <c:formatCode>_([$$-409]* #,##0_);_([$$-409]* \(#,##0\);_([$$-409]* "-"_);_(@_)</c:formatCode>
                      <c:ptCount val="6"/>
                      <c:pt idx="0">
                        <c:v>0</c:v>
                      </c:pt>
                      <c:pt idx="1">
                        <c:v>120000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3BBF-4FF7-8240-B02D401335F9}"/>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'Category Dashboard'!$B$9</c15:sqref>
                        </c15:formulaRef>
                      </c:ext>
                    </c:extLst>
                    <c:strCache>
                      <c:ptCount val="1"/>
                      <c:pt idx="0">
                        <c:v>Facilities</c:v>
                      </c:pt>
                    </c:strCache>
                  </c:strRef>
                </c:tx>
                <c:spPr>
                  <a:ln w="28575" cap="rnd">
                    <a:solidFill>
                      <a:schemeClr val="accent3"/>
                    </a:solidFill>
                    <a:round/>
                  </a:ln>
                  <a:effectLst/>
                </c:spPr>
                <c:marker>
                  <c:symbol val="none"/>
                </c:marker>
                <c:cat>
                  <c:strRef>
                    <c:extLst>
                      <c:ext xmlns:c15="http://schemas.microsoft.com/office/drawing/2012/chart" uri="{02D57815-91ED-43cb-92C2-25804820EDAC}">
                        <c15:fullRef>
                          <c15:sqref>'Category Dashboard'!$C$6:$I$6</c15:sqref>
                        </c15:fullRef>
                        <c15:formulaRef>
                          <c15:sqref>'Category Dashboard'!$C$6:$H$6</c15:sqref>
                        </c15:formulaRef>
                      </c:ext>
                    </c:extLst>
                    <c:strCache>
                      <c:ptCount val="6"/>
                      <c:pt idx="0">
                        <c:v>FY2023</c:v>
                      </c:pt>
                      <c:pt idx="1">
                        <c:v>FY2024</c:v>
                      </c:pt>
                      <c:pt idx="2">
                        <c:v>FY2025</c:v>
                      </c:pt>
                      <c:pt idx="3">
                        <c:v>FY2026</c:v>
                      </c:pt>
                      <c:pt idx="4">
                        <c:v>FY2027</c:v>
                      </c:pt>
                      <c:pt idx="5">
                        <c:v>Unscheduled</c:v>
                      </c:pt>
                    </c:strCache>
                  </c:strRef>
                </c:cat>
                <c:val>
                  <c:numRef>
                    <c:extLst>
                      <c:ext xmlns:c15="http://schemas.microsoft.com/office/drawing/2012/chart" uri="{02D57815-91ED-43cb-92C2-25804820EDAC}">
                        <c15:fullRef>
                          <c15:sqref>'Category Dashboard'!$C$9:$I$9</c15:sqref>
                        </c15:fullRef>
                        <c15:formulaRef>
                          <c15:sqref>'Category Dashboard'!$C$9:$H$9</c15:sqref>
                        </c15:formulaRef>
                      </c:ext>
                    </c:extLst>
                    <c:numCache>
                      <c:formatCode>_([$$-409]* #,##0_);_([$$-409]* \(#,##0\);_([$$-409]* "-"_);_(@_)</c:formatCode>
                      <c:ptCount val="6"/>
                      <c:pt idx="0">
                        <c:v>500000</c:v>
                      </c:pt>
                      <c:pt idx="1">
                        <c:v>0</c:v>
                      </c:pt>
                      <c:pt idx="2">
                        <c:v>0</c:v>
                      </c:pt>
                      <c:pt idx="3">
                        <c:v>0</c:v>
                      </c:pt>
                      <c:pt idx="4">
                        <c:v>0</c:v>
                      </c:pt>
                      <c:pt idx="5">
                        <c:v>20000000</c:v>
                      </c:pt>
                    </c:numCache>
                  </c:numRef>
                </c:val>
                <c:smooth val="0"/>
                <c:extLst xmlns:c15="http://schemas.microsoft.com/office/drawing/2012/chart">
                  <c:ext xmlns:c16="http://schemas.microsoft.com/office/drawing/2014/chart" uri="{C3380CC4-5D6E-409C-BE32-E72D297353CC}">
                    <c16:uniqueId val="{00000002-3BBF-4FF7-8240-B02D401335F9}"/>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'Category Dashboard'!$B$10</c15:sqref>
                        </c15:formulaRef>
                      </c:ext>
                    </c:extLst>
                    <c:strCache>
                      <c:ptCount val="1"/>
                      <c:pt idx="0">
                        <c:v>Health Department</c:v>
                      </c:pt>
                    </c:strCache>
                  </c:strRef>
                </c:tx>
                <c:spPr>
                  <a:ln w="28575" cap="rnd">
                    <a:solidFill>
                      <a:schemeClr val="accent4"/>
                    </a:solidFill>
                    <a:round/>
                  </a:ln>
                  <a:effectLst/>
                </c:spPr>
                <c:marker>
                  <c:symbol val="none"/>
                </c:marker>
                <c:cat>
                  <c:strRef>
                    <c:extLst>
                      <c:ext xmlns:c15="http://schemas.microsoft.com/office/drawing/2012/chart" uri="{02D57815-91ED-43cb-92C2-25804820EDAC}">
                        <c15:fullRef>
                          <c15:sqref>'Category Dashboard'!$C$6:$I$6</c15:sqref>
                        </c15:fullRef>
                        <c15:formulaRef>
                          <c15:sqref>'Category Dashboard'!$C$6:$H$6</c15:sqref>
                        </c15:formulaRef>
                      </c:ext>
                    </c:extLst>
                    <c:strCache>
                      <c:ptCount val="6"/>
                      <c:pt idx="0">
                        <c:v>FY2023</c:v>
                      </c:pt>
                      <c:pt idx="1">
                        <c:v>FY2024</c:v>
                      </c:pt>
                      <c:pt idx="2">
                        <c:v>FY2025</c:v>
                      </c:pt>
                      <c:pt idx="3">
                        <c:v>FY2026</c:v>
                      </c:pt>
                      <c:pt idx="4">
                        <c:v>FY2027</c:v>
                      </c:pt>
                      <c:pt idx="5">
                        <c:v>Unscheduled</c:v>
                      </c:pt>
                    </c:strCache>
                  </c:strRef>
                </c:cat>
                <c:val>
                  <c:numRef>
                    <c:extLst>
                      <c:ext xmlns:c15="http://schemas.microsoft.com/office/drawing/2012/chart" uri="{02D57815-91ED-43cb-92C2-25804820EDAC}">
                        <c15:fullRef>
                          <c15:sqref>'Category Dashboard'!$C$10:$I$10</c15:sqref>
                        </c15:fullRef>
                        <c15:formulaRef>
                          <c15:sqref>'Category Dashboard'!$C$10:$H$10</c15:sqref>
                        </c15:formulaRef>
                      </c:ext>
                    </c:extLst>
                    <c:numCache>
                      <c:formatCode>_([$$-409]* #,##0_);_([$$-409]* \(#,##0\);_([$$-409]* "-"_);_(@_)</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3BBF-4FF7-8240-B02D401335F9}"/>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'Category Dashboard'!$B$11</c15:sqref>
                        </c15:formulaRef>
                      </c:ext>
                    </c:extLst>
                    <c:strCache>
                      <c:ptCount val="1"/>
                      <c:pt idx="0">
                        <c:v>Housing</c:v>
                      </c:pt>
                    </c:strCache>
                  </c:strRef>
                </c:tx>
                <c:spPr>
                  <a:ln w="28575" cap="rnd">
                    <a:solidFill>
                      <a:schemeClr val="accent5"/>
                    </a:solidFill>
                    <a:round/>
                  </a:ln>
                  <a:effectLst/>
                </c:spPr>
                <c:marker>
                  <c:symbol val="none"/>
                </c:marker>
                <c:cat>
                  <c:strRef>
                    <c:extLst>
                      <c:ext xmlns:c15="http://schemas.microsoft.com/office/drawing/2012/chart" uri="{02D57815-91ED-43cb-92C2-25804820EDAC}">
                        <c15:fullRef>
                          <c15:sqref>'Category Dashboard'!$C$6:$I$6</c15:sqref>
                        </c15:fullRef>
                        <c15:formulaRef>
                          <c15:sqref>'Category Dashboard'!$C$6:$H$6</c15:sqref>
                        </c15:formulaRef>
                      </c:ext>
                    </c:extLst>
                    <c:strCache>
                      <c:ptCount val="6"/>
                      <c:pt idx="0">
                        <c:v>FY2023</c:v>
                      </c:pt>
                      <c:pt idx="1">
                        <c:v>FY2024</c:v>
                      </c:pt>
                      <c:pt idx="2">
                        <c:v>FY2025</c:v>
                      </c:pt>
                      <c:pt idx="3">
                        <c:v>FY2026</c:v>
                      </c:pt>
                      <c:pt idx="4">
                        <c:v>FY2027</c:v>
                      </c:pt>
                      <c:pt idx="5">
                        <c:v>Unscheduled</c:v>
                      </c:pt>
                    </c:strCache>
                  </c:strRef>
                </c:cat>
                <c:val>
                  <c:numRef>
                    <c:extLst>
                      <c:ext xmlns:c15="http://schemas.microsoft.com/office/drawing/2012/chart" uri="{02D57815-91ED-43cb-92C2-25804820EDAC}">
                        <c15:fullRef>
                          <c15:sqref>'Category Dashboard'!$C$11:$I$11</c15:sqref>
                        </c15:fullRef>
                        <c15:formulaRef>
                          <c15:sqref>'Category Dashboard'!$C$11:$H$11</c15:sqref>
                        </c15:formulaRef>
                      </c:ext>
                    </c:extLst>
                    <c:numCache>
                      <c:formatCode>_([$$-409]* #,##0_);_([$$-409]* \(#,##0\);_([$$-409]* "-"_);_(@_)</c:formatCode>
                      <c:ptCount val="6"/>
                      <c:pt idx="0">
                        <c:v>1000000</c:v>
                      </c:pt>
                      <c:pt idx="1">
                        <c:v>1000000</c:v>
                      </c:pt>
                      <c:pt idx="2">
                        <c:v>1000000</c:v>
                      </c:pt>
                      <c:pt idx="3">
                        <c:v>1000000</c:v>
                      </c:pt>
                      <c:pt idx="4">
                        <c:v>0</c:v>
                      </c:pt>
                      <c:pt idx="5">
                        <c:v>20000000</c:v>
                      </c:pt>
                    </c:numCache>
                  </c:numRef>
                </c:val>
                <c:smooth val="0"/>
                <c:extLst xmlns:c15="http://schemas.microsoft.com/office/drawing/2012/chart">
                  <c:ext xmlns:c16="http://schemas.microsoft.com/office/drawing/2014/chart" uri="{C3380CC4-5D6E-409C-BE32-E72D297353CC}">
                    <c16:uniqueId val="{00000004-3BBF-4FF7-8240-B02D401335F9}"/>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'Category Dashboard'!$B$12</c15:sqref>
                        </c15:formulaRef>
                      </c:ext>
                    </c:extLst>
                    <c:strCache>
                      <c:ptCount val="1"/>
                      <c:pt idx="0">
                        <c:v>Information Technology</c:v>
                      </c:pt>
                    </c:strCache>
                  </c:strRef>
                </c:tx>
                <c:spPr>
                  <a:ln w="28575" cap="rnd">
                    <a:solidFill>
                      <a:schemeClr val="accent6"/>
                    </a:solidFill>
                    <a:round/>
                  </a:ln>
                  <a:effectLst/>
                </c:spPr>
                <c:marker>
                  <c:symbol val="none"/>
                </c:marker>
                <c:cat>
                  <c:strRef>
                    <c:extLst>
                      <c:ext xmlns:c15="http://schemas.microsoft.com/office/drawing/2012/chart" uri="{02D57815-91ED-43cb-92C2-25804820EDAC}">
                        <c15:fullRef>
                          <c15:sqref>'Category Dashboard'!$C$6:$I$6</c15:sqref>
                        </c15:fullRef>
                        <c15:formulaRef>
                          <c15:sqref>'Category Dashboard'!$C$6:$H$6</c15:sqref>
                        </c15:formulaRef>
                      </c:ext>
                    </c:extLst>
                    <c:strCache>
                      <c:ptCount val="6"/>
                      <c:pt idx="0">
                        <c:v>FY2023</c:v>
                      </c:pt>
                      <c:pt idx="1">
                        <c:v>FY2024</c:v>
                      </c:pt>
                      <c:pt idx="2">
                        <c:v>FY2025</c:v>
                      </c:pt>
                      <c:pt idx="3">
                        <c:v>FY2026</c:v>
                      </c:pt>
                      <c:pt idx="4">
                        <c:v>FY2027</c:v>
                      </c:pt>
                      <c:pt idx="5">
                        <c:v>Unscheduled</c:v>
                      </c:pt>
                    </c:strCache>
                  </c:strRef>
                </c:cat>
                <c:val>
                  <c:numRef>
                    <c:extLst>
                      <c:ext xmlns:c15="http://schemas.microsoft.com/office/drawing/2012/chart" uri="{02D57815-91ED-43cb-92C2-25804820EDAC}">
                        <c15:fullRef>
                          <c15:sqref>'Category Dashboard'!$C$12:$I$12</c15:sqref>
                        </c15:fullRef>
                        <c15:formulaRef>
                          <c15:sqref>'Category Dashboard'!$C$12:$H$12</c15:sqref>
                        </c15:formulaRef>
                      </c:ext>
                    </c:extLst>
                    <c:numCache>
                      <c:formatCode>_([$$-409]* #,##0_);_([$$-409]* \(#,##0\);_([$$-409]* "-"_);_(@_)</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5-3BBF-4FF7-8240-B02D401335F9}"/>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'Category Dashboard'!$B$13</c15:sqref>
                        </c15:formulaRef>
                      </c:ext>
                    </c:extLst>
                    <c:strCache>
                      <c:ptCount val="1"/>
                      <c:pt idx="0">
                        <c:v>Library</c:v>
                      </c:pt>
                    </c:strCache>
                  </c:strRef>
                </c:tx>
                <c:spPr>
                  <a:ln w="28575" cap="rnd">
                    <a:solidFill>
                      <a:schemeClr val="accent1">
                        <a:lumMod val="60000"/>
                      </a:schemeClr>
                    </a:solidFill>
                    <a:round/>
                  </a:ln>
                  <a:effectLst/>
                </c:spPr>
                <c:marker>
                  <c:symbol val="none"/>
                </c:marker>
                <c:cat>
                  <c:strRef>
                    <c:extLst>
                      <c:ext xmlns:c15="http://schemas.microsoft.com/office/drawing/2012/chart" uri="{02D57815-91ED-43cb-92C2-25804820EDAC}">
                        <c15:fullRef>
                          <c15:sqref>'Category Dashboard'!$C$6:$I$6</c15:sqref>
                        </c15:fullRef>
                        <c15:formulaRef>
                          <c15:sqref>'Category Dashboard'!$C$6:$H$6</c15:sqref>
                        </c15:formulaRef>
                      </c:ext>
                    </c:extLst>
                    <c:strCache>
                      <c:ptCount val="6"/>
                      <c:pt idx="0">
                        <c:v>FY2023</c:v>
                      </c:pt>
                      <c:pt idx="1">
                        <c:v>FY2024</c:v>
                      </c:pt>
                      <c:pt idx="2">
                        <c:v>FY2025</c:v>
                      </c:pt>
                      <c:pt idx="3">
                        <c:v>FY2026</c:v>
                      </c:pt>
                      <c:pt idx="4">
                        <c:v>FY2027</c:v>
                      </c:pt>
                      <c:pt idx="5">
                        <c:v>Unscheduled</c:v>
                      </c:pt>
                    </c:strCache>
                  </c:strRef>
                </c:cat>
                <c:val>
                  <c:numRef>
                    <c:extLst>
                      <c:ext xmlns:c15="http://schemas.microsoft.com/office/drawing/2012/chart" uri="{02D57815-91ED-43cb-92C2-25804820EDAC}">
                        <c15:fullRef>
                          <c15:sqref>'Category Dashboard'!$C$13:$I$13</c15:sqref>
                        </c15:fullRef>
                        <c15:formulaRef>
                          <c15:sqref>'Category Dashboard'!$C$13:$H$13</c15:sqref>
                        </c15:formulaRef>
                      </c:ext>
                    </c:extLst>
                    <c:numCache>
                      <c:formatCode>_([$$-409]* #,##0_);_([$$-409]* \(#,##0\);_([$$-409]* "-"_);_(@_)</c:formatCode>
                      <c:ptCount val="6"/>
                      <c:pt idx="0">
                        <c:v>64500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6-3BBF-4FF7-8240-B02D401335F9}"/>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'Category Dashboard'!$B$14</c15:sqref>
                        </c15:formulaRef>
                      </c:ext>
                    </c:extLst>
                    <c:strCache>
                      <c:ptCount val="1"/>
                      <c:pt idx="0">
                        <c:v>Pathways</c:v>
                      </c:pt>
                    </c:strCache>
                  </c:strRef>
                </c:tx>
                <c:spPr>
                  <a:ln w="28575" cap="rnd">
                    <a:solidFill>
                      <a:schemeClr val="accent2">
                        <a:lumMod val="60000"/>
                      </a:schemeClr>
                    </a:solidFill>
                    <a:round/>
                  </a:ln>
                  <a:effectLst/>
                </c:spPr>
                <c:marker>
                  <c:symbol val="none"/>
                </c:marker>
                <c:cat>
                  <c:strRef>
                    <c:extLst>
                      <c:ext xmlns:c15="http://schemas.microsoft.com/office/drawing/2012/chart" uri="{02D57815-91ED-43cb-92C2-25804820EDAC}">
                        <c15:fullRef>
                          <c15:sqref>'Category Dashboard'!$C$6:$I$6</c15:sqref>
                        </c15:fullRef>
                        <c15:formulaRef>
                          <c15:sqref>'Category Dashboard'!$C$6:$H$6</c15:sqref>
                        </c15:formulaRef>
                      </c:ext>
                    </c:extLst>
                    <c:strCache>
                      <c:ptCount val="6"/>
                      <c:pt idx="0">
                        <c:v>FY2023</c:v>
                      </c:pt>
                      <c:pt idx="1">
                        <c:v>FY2024</c:v>
                      </c:pt>
                      <c:pt idx="2">
                        <c:v>FY2025</c:v>
                      </c:pt>
                      <c:pt idx="3">
                        <c:v>FY2026</c:v>
                      </c:pt>
                      <c:pt idx="4">
                        <c:v>FY2027</c:v>
                      </c:pt>
                      <c:pt idx="5">
                        <c:v>Unscheduled</c:v>
                      </c:pt>
                    </c:strCache>
                  </c:strRef>
                </c:cat>
                <c:val>
                  <c:numRef>
                    <c:extLst>
                      <c:ext xmlns:c15="http://schemas.microsoft.com/office/drawing/2012/chart" uri="{02D57815-91ED-43cb-92C2-25804820EDAC}">
                        <c15:fullRef>
                          <c15:sqref>'Category Dashboard'!$C$14:$I$14</c15:sqref>
                        </c15:fullRef>
                        <c15:formulaRef>
                          <c15:sqref>'Category Dashboard'!$C$14:$H$14</c15:sqref>
                        </c15:formulaRef>
                      </c:ext>
                    </c:extLst>
                    <c:numCache>
                      <c:formatCode>_([$$-409]* #,##0_);_([$$-409]* \(#,##0\);_([$$-409]* "-"_);_(@_)</c:formatCode>
                      <c:ptCount val="6"/>
                      <c:pt idx="0">
                        <c:v>3117946</c:v>
                      </c:pt>
                      <c:pt idx="1">
                        <c:v>1585000</c:v>
                      </c:pt>
                      <c:pt idx="2">
                        <c:v>2085000</c:v>
                      </c:pt>
                      <c:pt idx="3">
                        <c:v>2635000</c:v>
                      </c:pt>
                      <c:pt idx="4">
                        <c:v>35000</c:v>
                      </c:pt>
                      <c:pt idx="5">
                        <c:v>1900000</c:v>
                      </c:pt>
                    </c:numCache>
                  </c:numRef>
                </c:val>
                <c:smooth val="0"/>
                <c:extLst xmlns:c15="http://schemas.microsoft.com/office/drawing/2012/chart">
                  <c:ext xmlns:c16="http://schemas.microsoft.com/office/drawing/2014/chart" uri="{C3380CC4-5D6E-409C-BE32-E72D297353CC}">
                    <c16:uniqueId val="{00000008-3BBF-4FF7-8240-B02D401335F9}"/>
                  </c:ext>
                </c:extLst>
              </c15:ser>
            </c15:filteredLineSeries>
          </c:ext>
        </c:extLst>
      </c:lineChart>
      <c:catAx>
        <c:axId val="1279900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9900688"/>
        <c:crosses val="autoZero"/>
        <c:auto val="1"/>
        <c:lblAlgn val="ctr"/>
        <c:lblOffset val="100"/>
        <c:noMultiLvlLbl val="0"/>
      </c:catAx>
      <c:valAx>
        <c:axId val="1279900688"/>
        <c:scaling>
          <c:orientation val="minMax"/>
        </c:scaling>
        <c:delete val="0"/>
        <c:axPos val="l"/>
        <c:majorGridlines>
          <c:spPr>
            <a:ln w="9525" cap="flat" cmpd="sng" algn="ctr">
              <a:solidFill>
                <a:schemeClr val="tx1">
                  <a:lumMod val="15000"/>
                  <a:lumOff val="85000"/>
                </a:schemeClr>
              </a:solidFill>
              <a:round/>
            </a:ln>
            <a:effectLst/>
          </c:spPr>
        </c:majorGridlines>
        <c:numFmt formatCode="_([$$-409]* #,##0_);_([$$-409]* \(#,##0\);_([$$-4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9900272"/>
        <c:crosses val="autoZero"/>
        <c:crossBetween val="between"/>
      </c:valAx>
      <c:spPr>
        <a:noFill/>
        <a:ln>
          <a:noFill/>
        </a:ln>
        <a:effectLst/>
      </c:spPr>
    </c:plotArea>
    <c:legend>
      <c:legendPos val="r"/>
      <c:layout>
        <c:manualLayout>
          <c:xMode val="edge"/>
          <c:yMode val="edge"/>
          <c:x val="0.78366400404987935"/>
          <c:y val="0.20714149367692675"/>
          <c:w val="0.20288582143322376"/>
          <c:h val="0.66477738010021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New Vehicles</a:t>
            </a:r>
            <a:r>
              <a:rPr lang="en-US" baseline="0"/>
              <a:t> &amp; Equipment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835953616165872"/>
          <c:y val="0.11247915087187263"/>
          <c:w val="0.67268726024631542"/>
          <c:h val="0.72447941353805378"/>
        </c:manualLayout>
      </c:layout>
      <c:lineChart>
        <c:grouping val="standard"/>
        <c:varyColors val="0"/>
        <c:ser>
          <c:idx val="0"/>
          <c:order val="0"/>
          <c:tx>
            <c:strRef>
              <c:f>'Category Dashboard'!$B$37</c:f>
              <c:strCache>
                <c:ptCount val="1"/>
                <c:pt idx="0">
                  <c:v>Administration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'Category Dashboard'!$C$36:$H$36</c:f>
              <c:strCache>
                <c:ptCount val="6"/>
                <c:pt idx="0">
                  <c:v>FY2023</c:v>
                </c:pt>
                <c:pt idx="1">
                  <c:v>FY2024</c:v>
                </c:pt>
                <c:pt idx="2">
                  <c:v>FY2025</c:v>
                </c:pt>
                <c:pt idx="3">
                  <c:v>FY2026</c:v>
                </c:pt>
                <c:pt idx="4">
                  <c:v>FY2027</c:v>
                </c:pt>
                <c:pt idx="5">
                  <c:v>Unscheduled</c:v>
                </c:pt>
              </c:strCache>
            </c:strRef>
          </c:cat>
          <c:val>
            <c:numRef>
              <c:f>'Category Dashboard'!$C$37:$H$37</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4E0B-4883-80EC-906B2A481A2B}"/>
            </c:ext>
          </c:extLst>
        </c:ser>
        <c:ser>
          <c:idx val="1"/>
          <c:order val="1"/>
          <c:tx>
            <c:strRef>
              <c:f>'Category Dashboard'!$B$38</c:f>
              <c:strCache>
                <c:ptCount val="1"/>
                <c:pt idx="0">
                  <c:v>Emergency Mgmt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'Category Dashboard'!$C$36:$H$36</c:f>
              <c:strCache>
                <c:ptCount val="6"/>
                <c:pt idx="0">
                  <c:v>FY2023</c:v>
                </c:pt>
                <c:pt idx="1">
                  <c:v>FY2024</c:v>
                </c:pt>
                <c:pt idx="2">
                  <c:v>FY2025</c:v>
                </c:pt>
                <c:pt idx="3">
                  <c:v>FY2026</c:v>
                </c:pt>
                <c:pt idx="4">
                  <c:v>FY2027</c:v>
                </c:pt>
                <c:pt idx="5">
                  <c:v>Unscheduled</c:v>
                </c:pt>
              </c:strCache>
            </c:strRef>
          </c:cat>
          <c:val>
            <c:numRef>
              <c:f>'Category Dashboard'!$C$38:$H$38</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4E0B-4883-80EC-906B2A481A2B}"/>
            </c:ext>
          </c:extLst>
        </c:ser>
        <c:ser>
          <c:idx val="2"/>
          <c:order val="2"/>
          <c:tx>
            <c:strRef>
              <c:f>'Category Dashboard'!$B$39</c:f>
              <c:strCache>
                <c:ptCount val="1"/>
                <c:pt idx="0">
                  <c:v>Facilities</c:v>
                </c:pt>
              </c:strCache>
            </c:strRef>
          </c:tx>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'Category Dashboard'!$C$36:$H$36</c:f>
              <c:strCache>
                <c:ptCount val="6"/>
                <c:pt idx="0">
                  <c:v>FY2023</c:v>
                </c:pt>
                <c:pt idx="1">
                  <c:v>FY2024</c:v>
                </c:pt>
                <c:pt idx="2">
                  <c:v>FY2025</c:v>
                </c:pt>
                <c:pt idx="3">
                  <c:v>FY2026</c:v>
                </c:pt>
                <c:pt idx="4">
                  <c:v>FY2027</c:v>
                </c:pt>
                <c:pt idx="5">
                  <c:v>Unscheduled</c:v>
                </c:pt>
              </c:strCache>
            </c:strRef>
          </c:cat>
          <c:val>
            <c:numRef>
              <c:f>'Category Dashboard'!$C$39:$H$39</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4E0B-4883-80EC-906B2A481A2B}"/>
            </c:ext>
          </c:extLst>
        </c:ser>
        <c:ser>
          <c:idx val="3"/>
          <c:order val="3"/>
          <c:tx>
            <c:strRef>
              <c:f>'Category Dashboard'!$B$40</c:f>
              <c:strCache>
                <c:ptCount val="1"/>
                <c:pt idx="0">
                  <c:v>Health Department</c:v>
                </c:pt>
              </c:strCache>
            </c:strRef>
          </c:tx>
          <c:spPr>
            <a:ln w="28575" cap="rnd">
              <a:solidFill>
                <a:schemeClr val="accent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'Category Dashboard'!$C$36:$H$36</c:f>
              <c:strCache>
                <c:ptCount val="6"/>
                <c:pt idx="0">
                  <c:v>FY2023</c:v>
                </c:pt>
                <c:pt idx="1">
                  <c:v>FY2024</c:v>
                </c:pt>
                <c:pt idx="2">
                  <c:v>FY2025</c:v>
                </c:pt>
                <c:pt idx="3">
                  <c:v>FY2026</c:v>
                </c:pt>
                <c:pt idx="4">
                  <c:v>FY2027</c:v>
                </c:pt>
                <c:pt idx="5">
                  <c:v>Unscheduled</c:v>
                </c:pt>
              </c:strCache>
            </c:strRef>
          </c:cat>
          <c:val>
            <c:numRef>
              <c:f>'Category Dashboard'!$C$40:$H$40</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4E0B-4883-80EC-906B2A481A2B}"/>
            </c:ext>
          </c:extLst>
        </c:ser>
        <c:ser>
          <c:idx val="4"/>
          <c:order val="4"/>
          <c:tx>
            <c:strRef>
              <c:f>'Category Dashboard'!$B$41</c:f>
              <c:strCache>
                <c:ptCount val="1"/>
                <c:pt idx="0">
                  <c:v>Housing</c:v>
                </c:pt>
              </c:strCache>
            </c:strRef>
          </c:tx>
          <c:spPr>
            <a:ln w="28575" cap="rnd">
              <a:solidFill>
                <a:schemeClr val="accent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'Category Dashboard'!$C$36:$H$36</c:f>
              <c:strCache>
                <c:ptCount val="6"/>
                <c:pt idx="0">
                  <c:v>FY2023</c:v>
                </c:pt>
                <c:pt idx="1">
                  <c:v>FY2024</c:v>
                </c:pt>
                <c:pt idx="2">
                  <c:v>FY2025</c:v>
                </c:pt>
                <c:pt idx="3">
                  <c:v>FY2026</c:v>
                </c:pt>
                <c:pt idx="4">
                  <c:v>FY2027</c:v>
                </c:pt>
                <c:pt idx="5">
                  <c:v>Unscheduled</c:v>
                </c:pt>
              </c:strCache>
            </c:strRef>
          </c:cat>
          <c:val>
            <c:numRef>
              <c:f>'Category Dashboard'!$C$41:$H$41</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4-4E0B-4883-80EC-906B2A481A2B}"/>
            </c:ext>
          </c:extLst>
        </c:ser>
        <c:ser>
          <c:idx val="5"/>
          <c:order val="5"/>
          <c:tx>
            <c:strRef>
              <c:f>'Category Dashboard'!$B$42</c:f>
              <c:strCache>
                <c:ptCount val="1"/>
                <c:pt idx="0">
                  <c:v>Information Technology</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'Category Dashboard'!$C$36:$H$36</c:f>
              <c:strCache>
                <c:ptCount val="6"/>
                <c:pt idx="0">
                  <c:v>FY2023</c:v>
                </c:pt>
                <c:pt idx="1">
                  <c:v>FY2024</c:v>
                </c:pt>
                <c:pt idx="2">
                  <c:v>FY2025</c:v>
                </c:pt>
                <c:pt idx="3">
                  <c:v>FY2026</c:v>
                </c:pt>
                <c:pt idx="4">
                  <c:v>FY2027</c:v>
                </c:pt>
                <c:pt idx="5">
                  <c:v>Unscheduled</c:v>
                </c:pt>
              </c:strCache>
            </c:strRef>
          </c:cat>
          <c:val>
            <c:numRef>
              <c:f>'Category Dashboard'!$C$42:$H$42</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5-4E0B-4883-80EC-906B2A481A2B}"/>
            </c:ext>
          </c:extLst>
        </c:ser>
        <c:ser>
          <c:idx val="6"/>
          <c:order val="6"/>
          <c:tx>
            <c:strRef>
              <c:f>'Category Dashboard'!$B$43</c:f>
              <c:strCache>
                <c:ptCount val="1"/>
                <c:pt idx="0">
                  <c:v>Library</c:v>
                </c:pt>
              </c:strCache>
            </c:strRef>
          </c:tx>
          <c:spPr>
            <a:ln w="28575" cap="rnd">
              <a:solidFill>
                <a:schemeClr val="accent1">
                  <a:lumMod val="6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'Category Dashboard'!$C$36:$H$36</c:f>
              <c:strCache>
                <c:ptCount val="6"/>
                <c:pt idx="0">
                  <c:v>FY2023</c:v>
                </c:pt>
                <c:pt idx="1">
                  <c:v>FY2024</c:v>
                </c:pt>
                <c:pt idx="2">
                  <c:v>FY2025</c:v>
                </c:pt>
                <c:pt idx="3">
                  <c:v>FY2026</c:v>
                </c:pt>
                <c:pt idx="4">
                  <c:v>FY2027</c:v>
                </c:pt>
                <c:pt idx="5">
                  <c:v>Unscheduled</c:v>
                </c:pt>
              </c:strCache>
            </c:strRef>
          </c:cat>
          <c:val>
            <c:numRef>
              <c:f>'Category Dashboard'!$C$43:$H$43</c:f>
              <c:numCache>
                <c:formatCode>_([$$-409]* #,##0_);_([$$-409]* \(#,##0\);_([$$-409]* "-"_);_(@_)</c:formatCode>
                <c:ptCount val="6"/>
                <c:pt idx="0">
                  <c:v>110000</c:v>
                </c:pt>
                <c:pt idx="1">
                  <c:v>0</c:v>
                </c:pt>
                <c:pt idx="2">
                  <c:v>0</c:v>
                </c:pt>
                <c:pt idx="3">
                  <c:v>0</c:v>
                </c:pt>
                <c:pt idx="4">
                  <c:v>0</c:v>
                </c:pt>
                <c:pt idx="5">
                  <c:v>0</c:v>
                </c:pt>
              </c:numCache>
            </c:numRef>
          </c:val>
          <c:smooth val="0"/>
          <c:extLst>
            <c:ext xmlns:c16="http://schemas.microsoft.com/office/drawing/2014/chart" uri="{C3380CC4-5D6E-409C-BE32-E72D297353CC}">
              <c16:uniqueId val="{00000006-4E0B-4883-80EC-906B2A481A2B}"/>
            </c:ext>
          </c:extLst>
        </c:ser>
        <c:ser>
          <c:idx val="7"/>
          <c:order val="7"/>
          <c:tx>
            <c:strRef>
              <c:f>'Category Dashboard'!$B$44</c:f>
              <c:strCache>
                <c:ptCount val="1"/>
                <c:pt idx="0">
                  <c:v>Pathways</c:v>
                </c:pt>
              </c:strCache>
            </c:strRef>
          </c:tx>
          <c:spPr>
            <a:ln w="28575" cap="rnd">
              <a:solidFill>
                <a:schemeClr val="accent2">
                  <a:lumMod val="6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'Category Dashboard'!$C$36:$H$36</c:f>
              <c:strCache>
                <c:ptCount val="6"/>
                <c:pt idx="0">
                  <c:v>FY2023</c:v>
                </c:pt>
                <c:pt idx="1">
                  <c:v>FY2024</c:v>
                </c:pt>
                <c:pt idx="2">
                  <c:v>FY2025</c:v>
                </c:pt>
                <c:pt idx="3">
                  <c:v>FY2026</c:v>
                </c:pt>
                <c:pt idx="4">
                  <c:v>FY2027</c:v>
                </c:pt>
                <c:pt idx="5">
                  <c:v>Unscheduled</c:v>
                </c:pt>
              </c:strCache>
            </c:strRef>
          </c:cat>
          <c:val>
            <c:numRef>
              <c:f>'Category Dashboard'!$C$44:$H$44</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7-4E0B-4883-80EC-906B2A481A2B}"/>
            </c:ext>
          </c:extLst>
        </c:ser>
        <c:dLbls>
          <c:dLblPos val="t"/>
          <c:showLegendKey val="0"/>
          <c:showVal val="1"/>
          <c:showCatName val="0"/>
          <c:showSerName val="0"/>
          <c:showPercent val="0"/>
          <c:showBubbleSize val="0"/>
        </c:dLbls>
        <c:smooth val="0"/>
        <c:axId val="1279922736"/>
        <c:axId val="1279914000"/>
        <c:extLst>
          <c:ext xmlns:c15="http://schemas.microsoft.com/office/drawing/2012/chart" uri="{02D57815-91ED-43cb-92C2-25804820EDAC}">
            <c15:filteredLineSeries>
              <c15:ser>
                <c:idx val="8"/>
                <c:order val="8"/>
                <c:tx>
                  <c:strRef>
                    <c:extLst>
                      <c:ext uri="{02D57815-91ED-43cb-92C2-25804820EDAC}">
                        <c15:formulaRef>
                          <c15:sqref>'Category Dashboard'!$B$45</c15:sqref>
                        </c15:formulaRef>
                      </c:ext>
                    </c:extLst>
                    <c:strCache>
                      <c:ptCount val="1"/>
                      <c:pt idx="0">
                        <c:v>Planning</c:v>
                      </c:pt>
                    </c:strCache>
                  </c:strRef>
                </c:tx>
                <c:spPr>
                  <a:ln w="28575" cap="rnd">
                    <a:solidFill>
                      <a:schemeClr val="accent3">
                        <a:lumMod val="6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'Category Dashboard'!$C$36:$H$36</c15:sqref>
                        </c15:formulaRef>
                      </c:ext>
                    </c:extLst>
                    <c:strCache>
                      <c:ptCount val="6"/>
                      <c:pt idx="0">
                        <c:v>FY2023</c:v>
                      </c:pt>
                      <c:pt idx="1">
                        <c:v>FY2024</c:v>
                      </c:pt>
                      <c:pt idx="2">
                        <c:v>FY2025</c:v>
                      </c:pt>
                      <c:pt idx="3">
                        <c:v>FY2026</c:v>
                      </c:pt>
                      <c:pt idx="4">
                        <c:v>FY2027</c:v>
                      </c:pt>
                      <c:pt idx="5">
                        <c:v>Unscheduled</c:v>
                      </c:pt>
                    </c:strCache>
                  </c:strRef>
                </c:cat>
                <c:val>
                  <c:numRef>
                    <c:extLst>
                      <c:ext uri="{02D57815-91ED-43cb-92C2-25804820EDAC}">
                        <c15:formulaRef>
                          <c15:sqref>'Category Dashboard'!$C$45:$H$45</c15:sqref>
                        </c15:formulaRef>
                      </c:ext>
                    </c:extLst>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8-4E0B-4883-80EC-906B2A481A2B}"/>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'Category Dashboard'!$B$46</c15:sqref>
                        </c15:formulaRef>
                      </c:ext>
                    </c:extLst>
                    <c:strCache>
                      <c:ptCount val="1"/>
                      <c:pt idx="0">
                        <c:v>Public Works</c:v>
                      </c:pt>
                    </c:strCache>
                  </c:strRef>
                </c:tx>
                <c:spPr>
                  <a:ln w="28575" cap="rnd">
                    <a:solidFill>
                      <a:schemeClr val="accent4">
                        <a:lumMod val="6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'Category Dashboard'!$C$36:$H$36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Dashboard'!$C$46:$H$46</c15:sqref>
                        </c15:formulaRef>
                      </c:ext>
                    </c:extLst>
                    <c:numCache>
                      <c:formatCode>_([$$-409]* #,##0_);_([$$-409]* \(#,##0\);_([$$-409]* "-"_);_(@_)</c:formatCode>
                      <c:ptCount val="6"/>
                      <c:pt idx="0">
                        <c:v>4353590</c:v>
                      </c:pt>
                      <c:pt idx="1">
                        <c:v>7000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9-4E0B-4883-80EC-906B2A481A2B}"/>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'Category Dashboard'!$B$47</c15:sqref>
                        </c15:formulaRef>
                      </c:ext>
                    </c:extLst>
                    <c:strCache>
                      <c:ptCount val="1"/>
                      <c:pt idx="0">
                        <c:v>Sheriff</c:v>
                      </c:pt>
                    </c:strCache>
                  </c:strRef>
                </c:tx>
                <c:spPr>
                  <a:ln w="28575" cap="rnd">
                    <a:solidFill>
                      <a:schemeClr val="accent5">
                        <a:lumMod val="6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'Category Dashboard'!$C$36:$H$36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Dashboard'!$C$47:$H$47</c15:sqref>
                        </c15:formulaRef>
                      </c:ext>
                    </c:extLst>
                    <c:numCache>
                      <c:formatCode>_([$$-409]* #,##0_);_([$$-409]* \(#,##0\);_([$$-409]* "-"_);_(@_)</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A-4E0B-4883-80EC-906B2A481A2B}"/>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'Category Dashboard'!$B$48</c15:sqref>
                        </c15:formulaRef>
                      </c:ext>
                    </c:extLst>
                    <c:strCache>
                      <c:ptCount val="1"/>
                      <c:pt idx="0">
                        <c:v>Sheriff - Communications</c:v>
                      </c:pt>
                    </c:strCache>
                  </c:strRef>
                </c:tx>
                <c:spPr>
                  <a:ln w="28575" cap="rnd">
                    <a:solidFill>
                      <a:schemeClr val="accent6">
                        <a:lumMod val="6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'Category Dashboard'!$C$36:$H$36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Dashboard'!$C$48:$H$48</c15:sqref>
                        </c15:formulaRef>
                      </c:ext>
                    </c:extLst>
                    <c:numCache>
                      <c:formatCode>_([$$-409]* #,##0_);_([$$-409]* \(#,##0\);_([$$-409]* "-"_);_(@_)</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B-4E0B-4883-80EC-906B2A481A2B}"/>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'Category Dashboard'!$B$49</c15:sqref>
                        </c15:formulaRef>
                      </c:ext>
                    </c:extLst>
                    <c:strCache>
                      <c:ptCount val="1"/>
                      <c:pt idx="0">
                        <c:v>Sheriff - Detention</c:v>
                      </c:pt>
                    </c:strCache>
                  </c:strRef>
                </c:tx>
                <c:spPr>
                  <a:ln w="28575" cap="rnd">
                    <a:solidFill>
                      <a:schemeClr val="accent1">
                        <a:lumMod val="80000"/>
                        <a:lumOff val="2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'Category Dashboard'!$C$36:$H$36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Dashboard'!$C$49:$H$49</c15:sqref>
                        </c15:formulaRef>
                      </c:ext>
                    </c:extLst>
                    <c:numCache>
                      <c:formatCode>_([$$-409]* #,##0_);_([$$-409]* \(#,##0\);_([$$-409]* "-"_);_(@_)</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C-4E0B-4883-80EC-906B2A481A2B}"/>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'Category Dashboard'!$B$50</c15:sqref>
                        </c15:formulaRef>
                      </c:ext>
                    </c:extLst>
                    <c:strCache>
                      <c:ptCount val="1"/>
                      <c:pt idx="0">
                        <c:v>Sheriff - SAR</c:v>
                      </c:pt>
                    </c:strCache>
                  </c:strRef>
                </c:tx>
                <c:spPr>
                  <a:ln w="28575" cap="rnd">
                    <a:solidFill>
                      <a:schemeClr val="accent2">
                        <a:lumMod val="80000"/>
                        <a:lumOff val="2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'Category Dashboard'!$C$36:$H$36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Dashboard'!$C$50:$H$50</c15:sqref>
                        </c15:formulaRef>
                      </c:ext>
                    </c:extLst>
                    <c:numCache>
                      <c:formatCode>_([$$-409]* #,##0_);_([$$-409]* \(#,##0\);_([$$-409]* "-"_);_(@_)</c:formatCode>
                      <c:ptCount val="6"/>
                      <c:pt idx="0">
                        <c:v>50000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D-4E0B-4883-80EC-906B2A481A2B}"/>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'Category Dashboard'!$B$51</c15:sqref>
                        </c15:formulaRef>
                      </c:ext>
                    </c:extLst>
                    <c:strCache>
                      <c:ptCount val="1"/>
                      <c:pt idx="0">
                        <c:v>Fire/EMS</c:v>
                      </c:pt>
                    </c:strCache>
                  </c:strRef>
                </c:tx>
                <c:spPr>
                  <a:ln w="28575" cap="rnd">
                    <a:solidFill>
                      <a:schemeClr val="accent3">
                        <a:lumMod val="80000"/>
                        <a:lumOff val="2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'Category Dashboard'!$C$36:$H$36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Dashboard'!$C$51:$H$51</c15:sqref>
                        </c15:formulaRef>
                      </c:ext>
                    </c:extLst>
                    <c:numCache>
                      <c:formatCode>_([$$-409]* #,##0_);_([$$-409]* \(#,##0\);_([$$-409]* "-"_);_(@_)</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E-4E0B-4883-80EC-906B2A481A2B}"/>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'Category Dashboard'!$B$52</c15:sqref>
                        </c15:formulaRef>
                      </c:ext>
                    </c:extLst>
                    <c:strCache>
                      <c:ptCount val="1"/>
                      <c:pt idx="0">
                        <c:v>Fire/EMS</c:v>
                      </c:pt>
                    </c:strCache>
                  </c:strRef>
                </c:tx>
                <c:spPr>
                  <a:ln w="28575" cap="rnd">
                    <a:solidFill>
                      <a:schemeClr val="accent4">
                        <a:lumMod val="80000"/>
                        <a:lumOff val="2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'Category Dashboard'!$C$36:$H$36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Dashboard'!$C$52:$H$52</c15:sqref>
                        </c15:formulaRef>
                      </c:ext>
                    </c:extLst>
                    <c:numCache>
                      <c:formatCode>_([$$-409]* #,##0_);_([$$-409]* \(#,##0\);_([$$-409]* "-"_);_(@_)</c:formatCode>
                      <c:ptCount val="6"/>
                      <c:pt idx="0">
                        <c:v>0</c:v>
                      </c:pt>
                      <c:pt idx="1">
                        <c:v>300000</c:v>
                      </c:pt>
                      <c:pt idx="2">
                        <c:v>0</c:v>
                      </c:pt>
                      <c:pt idx="3">
                        <c:v>300000</c:v>
                      </c:pt>
                      <c:pt idx="4">
                        <c:v>0</c:v>
                      </c:pt>
                      <c:pt idx="5">
                        <c:v>0</c:v>
                      </c:pt>
                    </c:numCache>
                  </c:numRef>
                </c:val>
                <c:smooth val="0"/>
                <c:extLst xmlns:c15="http://schemas.microsoft.com/office/drawing/2012/chart">
                  <c:ext xmlns:c16="http://schemas.microsoft.com/office/drawing/2014/chart" uri="{C3380CC4-5D6E-409C-BE32-E72D297353CC}">
                    <c16:uniqueId val="{0000000F-4E0B-4883-80EC-906B2A481A2B}"/>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'Category Dashboard'!$B$53</c15:sqref>
                        </c15:formulaRef>
                      </c:ext>
                    </c:extLst>
                    <c:strCache>
                      <c:ptCount val="1"/>
                      <c:pt idx="0">
                        <c:v>Road &amp; Levee</c:v>
                      </c:pt>
                    </c:strCache>
                  </c:strRef>
                </c:tx>
                <c:spPr>
                  <a:ln w="28575" cap="rnd">
                    <a:solidFill>
                      <a:schemeClr val="accent5">
                        <a:lumMod val="80000"/>
                        <a:lumOff val="2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'Category Dashboard'!$C$36:$H$36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Dashboard'!$C$53:$H$53</c15:sqref>
                        </c15:formulaRef>
                      </c:ext>
                    </c:extLst>
                    <c:numCache>
                      <c:formatCode>_([$$-409]* #,##0_);_([$$-409]* \(#,##0\);_([$$-409]* "-"_);_(@_)</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10-4E0B-4883-80EC-906B2A481A2B}"/>
                  </c:ext>
                </c:extLst>
              </c15:ser>
            </c15:filteredLineSeries>
            <c15:filteredLineSeries>
              <c15:ser>
                <c:idx val="17"/>
                <c:order val="17"/>
                <c:tx>
                  <c:strRef>
                    <c:extLst xmlns:c15="http://schemas.microsoft.com/office/drawing/2012/chart">
                      <c:ext xmlns:c15="http://schemas.microsoft.com/office/drawing/2012/chart" uri="{02D57815-91ED-43cb-92C2-25804820EDAC}">
                        <c15:formulaRef>
                          <c15:sqref>'Category Dashboard'!$B$54</c15:sqref>
                        </c15:formulaRef>
                      </c:ext>
                    </c:extLst>
                    <c:strCache>
                      <c:ptCount val="1"/>
                      <c:pt idx="0">
                        <c:v>Parks &amp; Rec</c:v>
                      </c:pt>
                    </c:strCache>
                  </c:strRef>
                </c:tx>
                <c:spPr>
                  <a:ln w="28575" cap="rnd">
                    <a:solidFill>
                      <a:schemeClr val="accent6">
                        <a:lumMod val="80000"/>
                        <a:lumOff val="2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'Category Dashboard'!$C$36:$H$36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Dashboard'!$C$54:$H$54</c15:sqref>
                        </c15:formulaRef>
                      </c:ext>
                    </c:extLst>
                    <c:numCache>
                      <c:formatCode>_([$$-409]* #,##0_);_([$$-409]* \(#,##0\);_([$$-409]* "-"_);_(@_)</c:formatCode>
                      <c:ptCount val="6"/>
                      <c:pt idx="0">
                        <c:v>30000</c:v>
                      </c:pt>
                      <c:pt idx="1">
                        <c:v>20000</c:v>
                      </c:pt>
                      <c:pt idx="2">
                        <c:v>0</c:v>
                      </c:pt>
                      <c:pt idx="3">
                        <c:v>164000</c:v>
                      </c:pt>
                      <c:pt idx="4">
                        <c:v>140000</c:v>
                      </c:pt>
                      <c:pt idx="5">
                        <c:v>171500</c:v>
                      </c:pt>
                    </c:numCache>
                  </c:numRef>
                </c:val>
                <c:smooth val="0"/>
                <c:extLst xmlns:c15="http://schemas.microsoft.com/office/drawing/2012/chart">
                  <c:ext xmlns:c16="http://schemas.microsoft.com/office/drawing/2014/chart" uri="{C3380CC4-5D6E-409C-BE32-E72D297353CC}">
                    <c16:uniqueId val="{00000011-4E0B-4883-80EC-906B2A481A2B}"/>
                  </c:ext>
                </c:extLst>
              </c15:ser>
            </c15:filteredLineSeries>
            <c15:filteredLineSeries>
              <c15:ser>
                <c:idx val="18"/>
                <c:order val="18"/>
                <c:tx>
                  <c:strRef>
                    <c:extLst xmlns:c15="http://schemas.microsoft.com/office/drawing/2012/chart">
                      <c:ext xmlns:c15="http://schemas.microsoft.com/office/drawing/2012/chart" uri="{02D57815-91ED-43cb-92C2-25804820EDAC}">
                        <c15:formulaRef>
                          <c15:sqref>'Category Dashboard'!$B$55</c15:sqref>
                        </c15:formulaRef>
                      </c:ext>
                    </c:extLst>
                    <c:strCache>
                      <c:ptCount val="1"/>
                      <c:pt idx="0">
                        <c:v>ISWR</c:v>
                      </c:pt>
                    </c:strCache>
                  </c:strRef>
                </c:tx>
                <c:spPr>
                  <a:ln w="28575" cap="rnd">
                    <a:solidFill>
                      <a:schemeClr val="accent1">
                        <a:lumMod val="8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'Category Dashboard'!$C$36:$H$36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Dashboard'!$C$55:$H$55</c15:sqref>
                        </c15:formulaRef>
                      </c:ext>
                    </c:extLst>
                    <c:numCache>
                      <c:formatCode>_([$$-409]* #,##0_);_([$$-409]* \(#,##0\);_([$$-409]* "-"_);_(@_)</c:formatCode>
                      <c:ptCount val="6"/>
                      <c:pt idx="0">
                        <c:v>0</c:v>
                      </c:pt>
                      <c:pt idx="1">
                        <c:v>0</c:v>
                      </c:pt>
                      <c:pt idx="2">
                        <c:v>0</c:v>
                      </c:pt>
                      <c:pt idx="3">
                        <c:v>625000</c:v>
                      </c:pt>
                      <c:pt idx="4">
                        <c:v>625000</c:v>
                      </c:pt>
                      <c:pt idx="5">
                        <c:v>0</c:v>
                      </c:pt>
                    </c:numCache>
                  </c:numRef>
                </c:val>
                <c:smooth val="0"/>
                <c:extLst xmlns:c15="http://schemas.microsoft.com/office/drawing/2012/chart">
                  <c:ext xmlns:c16="http://schemas.microsoft.com/office/drawing/2014/chart" uri="{C3380CC4-5D6E-409C-BE32-E72D297353CC}">
                    <c16:uniqueId val="{00000012-4E0B-4883-80EC-906B2A481A2B}"/>
                  </c:ext>
                </c:extLst>
              </c15:ser>
            </c15:filteredLineSeries>
            <c15:filteredLineSeries>
              <c15:ser>
                <c:idx val="19"/>
                <c:order val="19"/>
                <c:tx>
                  <c:strRef>
                    <c:extLst xmlns:c15="http://schemas.microsoft.com/office/drawing/2012/chart">
                      <c:ext xmlns:c15="http://schemas.microsoft.com/office/drawing/2012/chart" uri="{02D57815-91ED-43cb-92C2-25804820EDAC}">
                        <c15:formulaRef>
                          <c15:sqref>'Category Dashboard'!$B$56</c15:sqref>
                        </c15:formulaRef>
                      </c:ext>
                    </c:extLst>
                    <c:strCache>
                      <c:ptCount val="1"/>
                      <c:pt idx="0">
                        <c:v>Fair </c:v>
                      </c:pt>
                    </c:strCache>
                  </c:strRef>
                </c:tx>
                <c:spPr>
                  <a:ln w="28575" cap="rnd">
                    <a:solidFill>
                      <a:schemeClr val="accent2">
                        <a:lumMod val="8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'Category Dashboard'!$C$36:$H$36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Dashboard'!$C$56:$H$56</c15:sqref>
                        </c15:formulaRef>
                      </c:ext>
                    </c:extLst>
                    <c:numCache>
                      <c:formatCode>_([$$-409]* #,##0_);_([$$-409]* \(#,##0\);_([$$-409]* "-"_);_(@_)</c:formatCode>
                      <c:ptCount val="6"/>
                      <c:pt idx="0">
                        <c:v>77500</c:v>
                      </c:pt>
                      <c:pt idx="1">
                        <c:v>0</c:v>
                      </c:pt>
                      <c:pt idx="2">
                        <c:v>55000</c:v>
                      </c:pt>
                      <c:pt idx="3">
                        <c:v>0</c:v>
                      </c:pt>
                      <c:pt idx="4">
                        <c:v>0</c:v>
                      </c:pt>
                      <c:pt idx="5">
                        <c:v>0</c:v>
                      </c:pt>
                    </c:numCache>
                  </c:numRef>
                </c:val>
                <c:smooth val="0"/>
                <c:extLst xmlns:c15="http://schemas.microsoft.com/office/drawing/2012/chart">
                  <c:ext xmlns:c16="http://schemas.microsoft.com/office/drawing/2014/chart" uri="{C3380CC4-5D6E-409C-BE32-E72D297353CC}">
                    <c16:uniqueId val="{00000013-4E0B-4883-80EC-906B2A481A2B}"/>
                  </c:ext>
                </c:extLst>
              </c15:ser>
            </c15:filteredLineSeries>
            <c15:filteredLineSeries>
              <c15:ser>
                <c:idx val="20"/>
                <c:order val="20"/>
                <c:tx>
                  <c:strRef>
                    <c:extLst xmlns:c15="http://schemas.microsoft.com/office/drawing/2012/chart">
                      <c:ext xmlns:c15="http://schemas.microsoft.com/office/drawing/2012/chart" uri="{02D57815-91ED-43cb-92C2-25804820EDAC}">
                        <c15:formulaRef>
                          <c15:sqref>'Category Dashboard'!$B$57</c15:sqref>
                        </c15:formulaRef>
                      </c:ext>
                    </c:extLst>
                    <c:strCache>
                      <c:ptCount val="1"/>
                      <c:pt idx="0">
                        <c:v>Road &amp; Levee</c:v>
                      </c:pt>
                    </c:strCache>
                  </c:strRef>
                </c:tx>
                <c:spPr>
                  <a:ln w="28575" cap="rnd">
                    <a:solidFill>
                      <a:schemeClr val="accent3">
                        <a:lumMod val="8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'Category Dashboard'!$C$36:$H$36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Dashboard'!$C$57:$H$57</c15:sqref>
                        </c15:formulaRef>
                      </c:ext>
                    </c:extLst>
                    <c:numCache>
                      <c:formatCode>_([$$-409]* #,##0_);_([$$-409]* \(#,##0\);_([$$-409]* "-"_);_(@_)</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14-4E0B-4883-80EC-906B2A481A2B}"/>
                  </c:ext>
                </c:extLst>
              </c15:ser>
            </c15:filteredLineSeries>
          </c:ext>
        </c:extLst>
      </c:lineChart>
      <c:catAx>
        <c:axId val="1279922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9914000"/>
        <c:crosses val="autoZero"/>
        <c:auto val="1"/>
        <c:lblAlgn val="ctr"/>
        <c:lblOffset val="100"/>
        <c:noMultiLvlLbl val="0"/>
      </c:catAx>
      <c:valAx>
        <c:axId val="1279914000"/>
        <c:scaling>
          <c:orientation val="minMax"/>
        </c:scaling>
        <c:delete val="0"/>
        <c:axPos val="l"/>
        <c:majorGridlines>
          <c:spPr>
            <a:ln w="9525" cap="flat" cmpd="sng" algn="ctr">
              <a:solidFill>
                <a:schemeClr val="tx1">
                  <a:lumMod val="15000"/>
                  <a:lumOff val="85000"/>
                </a:schemeClr>
              </a:solidFill>
              <a:round/>
            </a:ln>
            <a:effectLst/>
          </c:spPr>
        </c:majorGridlines>
        <c:numFmt formatCode="_([$$-409]* #,##0_);_([$$-409]* \(#,##0\);_([$$-4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9922736"/>
        <c:crosses val="autoZero"/>
        <c:crossBetween val="between"/>
      </c:valAx>
      <c:spPr>
        <a:noFill/>
        <a:ln>
          <a:noFill/>
        </a:ln>
        <a:effectLst/>
      </c:spPr>
    </c:plotArea>
    <c:legend>
      <c:legendPos val="r"/>
      <c:layout>
        <c:manualLayout>
          <c:xMode val="edge"/>
          <c:yMode val="edge"/>
          <c:x val="0.79327645081154152"/>
          <c:y val="0.33485830950433698"/>
          <c:w val="0.19334562276705378"/>
          <c:h val="0.4094039268594079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New Vehicles &amp; Equipment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63591426071741"/>
          <c:y val="0.17171296296296298"/>
          <c:w val="0.56371170885518518"/>
          <c:h val="0.72088764946048411"/>
        </c:manualLayout>
      </c:layout>
      <c:lineChart>
        <c:grouping val="standard"/>
        <c:varyColors val="0"/>
        <c:ser>
          <c:idx val="8"/>
          <c:order val="8"/>
          <c:tx>
            <c:strRef>
              <c:f>'Category Dashboard'!$B$45</c:f>
              <c:strCache>
                <c:ptCount val="1"/>
                <c:pt idx="0">
                  <c:v>Planning</c:v>
                </c:pt>
              </c:strCache>
            </c:strRef>
          </c:tx>
          <c:spPr>
            <a:ln w="28575" cap="rnd">
              <a:solidFill>
                <a:schemeClr val="accent3">
                  <a:lumMod val="60000"/>
                </a:schemeClr>
              </a:solidFill>
              <a:round/>
            </a:ln>
            <a:effectLst/>
          </c:spPr>
          <c:marker>
            <c:symbol val="none"/>
          </c:marker>
          <c:cat>
            <c:strRef>
              <c:f>'Category Dashboard'!$C$36:$H$36</c:f>
              <c:strCache>
                <c:ptCount val="6"/>
                <c:pt idx="0">
                  <c:v>FY2023</c:v>
                </c:pt>
                <c:pt idx="1">
                  <c:v>FY2024</c:v>
                </c:pt>
                <c:pt idx="2">
                  <c:v>FY2025</c:v>
                </c:pt>
                <c:pt idx="3">
                  <c:v>FY2026</c:v>
                </c:pt>
                <c:pt idx="4">
                  <c:v>FY2027</c:v>
                </c:pt>
                <c:pt idx="5">
                  <c:v>Unscheduled</c:v>
                </c:pt>
              </c:strCache>
            </c:strRef>
          </c:cat>
          <c:val>
            <c:numRef>
              <c:f>'Category Dashboard'!$C$45:$H$45</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A-36CC-447A-9984-4A250BD2D8F3}"/>
            </c:ext>
          </c:extLst>
        </c:ser>
        <c:ser>
          <c:idx val="9"/>
          <c:order val="9"/>
          <c:tx>
            <c:strRef>
              <c:f>'Category Dashboard'!$B$46</c:f>
              <c:strCache>
                <c:ptCount val="1"/>
                <c:pt idx="0">
                  <c:v>Public Works</c:v>
                </c:pt>
              </c:strCache>
            </c:strRef>
          </c:tx>
          <c:spPr>
            <a:ln w="28575" cap="rnd">
              <a:solidFill>
                <a:schemeClr val="accent4">
                  <a:lumMod val="60000"/>
                </a:schemeClr>
              </a:solidFill>
              <a:round/>
            </a:ln>
            <a:effectLst/>
          </c:spPr>
          <c:marker>
            <c:symbol val="none"/>
          </c:marker>
          <c:cat>
            <c:strRef>
              <c:f>'Category Dashboard'!$C$36:$H$36</c:f>
              <c:strCache>
                <c:ptCount val="6"/>
                <c:pt idx="0">
                  <c:v>FY2023</c:v>
                </c:pt>
                <c:pt idx="1">
                  <c:v>FY2024</c:v>
                </c:pt>
                <c:pt idx="2">
                  <c:v>FY2025</c:v>
                </c:pt>
                <c:pt idx="3">
                  <c:v>FY2026</c:v>
                </c:pt>
                <c:pt idx="4">
                  <c:v>FY2027</c:v>
                </c:pt>
                <c:pt idx="5">
                  <c:v>Unscheduled</c:v>
                </c:pt>
              </c:strCache>
            </c:strRef>
          </c:cat>
          <c:val>
            <c:numRef>
              <c:f>'Category Dashboard'!$C$46:$H$46</c:f>
              <c:numCache>
                <c:formatCode>_([$$-409]* #,##0_);_([$$-409]* \(#,##0\);_([$$-409]* "-"_);_(@_)</c:formatCode>
                <c:ptCount val="6"/>
                <c:pt idx="0">
                  <c:v>4353590</c:v>
                </c:pt>
                <c:pt idx="1">
                  <c:v>7000</c:v>
                </c:pt>
                <c:pt idx="2">
                  <c:v>0</c:v>
                </c:pt>
                <c:pt idx="3">
                  <c:v>0</c:v>
                </c:pt>
                <c:pt idx="4">
                  <c:v>0</c:v>
                </c:pt>
                <c:pt idx="5">
                  <c:v>0</c:v>
                </c:pt>
              </c:numCache>
            </c:numRef>
          </c:val>
          <c:smooth val="0"/>
          <c:extLst>
            <c:ext xmlns:c16="http://schemas.microsoft.com/office/drawing/2014/chart" uri="{C3380CC4-5D6E-409C-BE32-E72D297353CC}">
              <c16:uniqueId val="{0000000B-36CC-447A-9984-4A250BD2D8F3}"/>
            </c:ext>
          </c:extLst>
        </c:ser>
        <c:ser>
          <c:idx val="10"/>
          <c:order val="10"/>
          <c:tx>
            <c:strRef>
              <c:f>'Category Dashboard'!$B$47</c:f>
              <c:strCache>
                <c:ptCount val="1"/>
                <c:pt idx="0">
                  <c:v>Sheriff</c:v>
                </c:pt>
              </c:strCache>
            </c:strRef>
          </c:tx>
          <c:spPr>
            <a:ln w="28575" cap="rnd">
              <a:solidFill>
                <a:schemeClr val="accent5">
                  <a:lumMod val="60000"/>
                </a:schemeClr>
              </a:solidFill>
              <a:round/>
            </a:ln>
            <a:effectLst/>
          </c:spPr>
          <c:marker>
            <c:symbol val="none"/>
          </c:marker>
          <c:cat>
            <c:strRef>
              <c:f>'Category Dashboard'!$C$36:$H$36</c:f>
              <c:strCache>
                <c:ptCount val="6"/>
                <c:pt idx="0">
                  <c:v>FY2023</c:v>
                </c:pt>
                <c:pt idx="1">
                  <c:v>FY2024</c:v>
                </c:pt>
                <c:pt idx="2">
                  <c:v>FY2025</c:v>
                </c:pt>
                <c:pt idx="3">
                  <c:v>FY2026</c:v>
                </c:pt>
                <c:pt idx="4">
                  <c:v>FY2027</c:v>
                </c:pt>
                <c:pt idx="5">
                  <c:v>Unscheduled</c:v>
                </c:pt>
              </c:strCache>
            </c:strRef>
          </c:cat>
          <c:val>
            <c:numRef>
              <c:f>'Category Dashboard'!$C$47:$H$47</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C-36CC-447A-9984-4A250BD2D8F3}"/>
            </c:ext>
          </c:extLst>
        </c:ser>
        <c:ser>
          <c:idx val="11"/>
          <c:order val="11"/>
          <c:tx>
            <c:strRef>
              <c:f>'Category Dashboard'!$B$48</c:f>
              <c:strCache>
                <c:ptCount val="1"/>
                <c:pt idx="0">
                  <c:v>Sheriff - Communications</c:v>
                </c:pt>
              </c:strCache>
            </c:strRef>
          </c:tx>
          <c:spPr>
            <a:ln w="28575" cap="rnd">
              <a:solidFill>
                <a:schemeClr val="accent6">
                  <a:lumMod val="60000"/>
                </a:schemeClr>
              </a:solidFill>
              <a:round/>
            </a:ln>
            <a:effectLst/>
          </c:spPr>
          <c:marker>
            <c:symbol val="none"/>
          </c:marker>
          <c:cat>
            <c:strRef>
              <c:f>'Category Dashboard'!$C$36:$H$36</c:f>
              <c:strCache>
                <c:ptCount val="6"/>
                <c:pt idx="0">
                  <c:v>FY2023</c:v>
                </c:pt>
                <c:pt idx="1">
                  <c:v>FY2024</c:v>
                </c:pt>
                <c:pt idx="2">
                  <c:v>FY2025</c:v>
                </c:pt>
                <c:pt idx="3">
                  <c:v>FY2026</c:v>
                </c:pt>
                <c:pt idx="4">
                  <c:v>FY2027</c:v>
                </c:pt>
                <c:pt idx="5">
                  <c:v>Unscheduled</c:v>
                </c:pt>
              </c:strCache>
            </c:strRef>
          </c:cat>
          <c:val>
            <c:numRef>
              <c:f>'Category Dashboard'!$C$48:$H$48</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D-36CC-447A-9984-4A250BD2D8F3}"/>
            </c:ext>
          </c:extLst>
        </c:ser>
        <c:ser>
          <c:idx val="12"/>
          <c:order val="12"/>
          <c:tx>
            <c:strRef>
              <c:f>'Category Dashboard'!$B$49</c:f>
              <c:strCache>
                <c:ptCount val="1"/>
                <c:pt idx="0">
                  <c:v>Sheriff - Detention</c:v>
                </c:pt>
              </c:strCache>
            </c:strRef>
          </c:tx>
          <c:spPr>
            <a:ln w="28575" cap="rnd">
              <a:solidFill>
                <a:schemeClr val="accent1">
                  <a:lumMod val="80000"/>
                  <a:lumOff val="20000"/>
                </a:schemeClr>
              </a:solidFill>
              <a:round/>
            </a:ln>
            <a:effectLst/>
          </c:spPr>
          <c:marker>
            <c:symbol val="none"/>
          </c:marker>
          <c:cat>
            <c:strRef>
              <c:f>'Category Dashboard'!$C$36:$H$36</c:f>
              <c:strCache>
                <c:ptCount val="6"/>
                <c:pt idx="0">
                  <c:v>FY2023</c:v>
                </c:pt>
                <c:pt idx="1">
                  <c:v>FY2024</c:v>
                </c:pt>
                <c:pt idx="2">
                  <c:v>FY2025</c:v>
                </c:pt>
                <c:pt idx="3">
                  <c:v>FY2026</c:v>
                </c:pt>
                <c:pt idx="4">
                  <c:v>FY2027</c:v>
                </c:pt>
                <c:pt idx="5">
                  <c:v>Unscheduled</c:v>
                </c:pt>
              </c:strCache>
            </c:strRef>
          </c:cat>
          <c:val>
            <c:numRef>
              <c:f>'Category Dashboard'!$C$49:$H$49</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E-36CC-447A-9984-4A250BD2D8F3}"/>
            </c:ext>
          </c:extLst>
        </c:ser>
        <c:ser>
          <c:idx val="13"/>
          <c:order val="13"/>
          <c:tx>
            <c:strRef>
              <c:f>'Category Dashboard'!$B$50</c:f>
              <c:strCache>
                <c:ptCount val="1"/>
                <c:pt idx="0">
                  <c:v>Sheriff - SAR</c:v>
                </c:pt>
              </c:strCache>
            </c:strRef>
          </c:tx>
          <c:spPr>
            <a:ln w="28575" cap="rnd">
              <a:solidFill>
                <a:schemeClr val="accent2">
                  <a:lumMod val="80000"/>
                  <a:lumOff val="20000"/>
                </a:schemeClr>
              </a:solidFill>
              <a:round/>
            </a:ln>
            <a:effectLst/>
          </c:spPr>
          <c:marker>
            <c:symbol val="none"/>
          </c:marker>
          <c:cat>
            <c:strRef>
              <c:f>'Category Dashboard'!$C$36:$H$36</c:f>
              <c:strCache>
                <c:ptCount val="6"/>
                <c:pt idx="0">
                  <c:v>FY2023</c:v>
                </c:pt>
                <c:pt idx="1">
                  <c:v>FY2024</c:v>
                </c:pt>
                <c:pt idx="2">
                  <c:v>FY2025</c:v>
                </c:pt>
                <c:pt idx="3">
                  <c:v>FY2026</c:v>
                </c:pt>
                <c:pt idx="4">
                  <c:v>FY2027</c:v>
                </c:pt>
                <c:pt idx="5">
                  <c:v>Unscheduled</c:v>
                </c:pt>
              </c:strCache>
            </c:strRef>
          </c:cat>
          <c:val>
            <c:numRef>
              <c:f>'Category Dashboard'!$C$50:$H$50</c:f>
              <c:numCache>
                <c:formatCode>_([$$-409]* #,##0_);_([$$-409]* \(#,##0\);_([$$-409]* "-"_);_(@_)</c:formatCode>
                <c:ptCount val="6"/>
                <c:pt idx="0">
                  <c:v>50000</c:v>
                </c:pt>
                <c:pt idx="1">
                  <c:v>0</c:v>
                </c:pt>
                <c:pt idx="2">
                  <c:v>0</c:v>
                </c:pt>
                <c:pt idx="3">
                  <c:v>0</c:v>
                </c:pt>
                <c:pt idx="4">
                  <c:v>0</c:v>
                </c:pt>
                <c:pt idx="5">
                  <c:v>0</c:v>
                </c:pt>
              </c:numCache>
            </c:numRef>
          </c:val>
          <c:smooth val="0"/>
          <c:extLst>
            <c:ext xmlns:c16="http://schemas.microsoft.com/office/drawing/2014/chart" uri="{C3380CC4-5D6E-409C-BE32-E72D297353CC}">
              <c16:uniqueId val="{0000000F-36CC-447A-9984-4A250BD2D8F3}"/>
            </c:ext>
          </c:extLst>
        </c:ser>
        <c:ser>
          <c:idx val="14"/>
          <c:order val="14"/>
          <c:tx>
            <c:strRef>
              <c:f>'Category Dashboard'!$B$51</c:f>
              <c:strCache>
                <c:ptCount val="1"/>
                <c:pt idx="0">
                  <c:v>Fire/EMS</c:v>
                </c:pt>
              </c:strCache>
            </c:strRef>
          </c:tx>
          <c:spPr>
            <a:ln w="28575" cap="rnd">
              <a:solidFill>
                <a:schemeClr val="accent3">
                  <a:lumMod val="80000"/>
                  <a:lumOff val="20000"/>
                </a:schemeClr>
              </a:solidFill>
              <a:round/>
            </a:ln>
            <a:effectLst/>
          </c:spPr>
          <c:marker>
            <c:symbol val="none"/>
          </c:marker>
          <c:cat>
            <c:strRef>
              <c:f>'Category Dashboard'!$C$36:$H$36</c:f>
              <c:strCache>
                <c:ptCount val="6"/>
                <c:pt idx="0">
                  <c:v>FY2023</c:v>
                </c:pt>
                <c:pt idx="1">
                  <c:v>FY2024</c:v>
                </c:pt>
                <c:pt idx="2">
                  <c:v>FY2025</c:v>
                </c:pt>
                <c:pt idx="3">
                  <c:v>FY2026</c:v>
                </c:pt>
                <c:pt idx="4">
                  <c:v>FY2027</c:v>
                </c:pt>
                <c:pt idx="5">
                  <c:v>Unscheduled</c:v>
                </c:pt>
              </c:strCache>
            </c:strRef>
          </c:cat>
          <c:val>
            <c:numRef>
              <c:f>'Category Dashboard'!$C$51:$H$51</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0-36CC-447A-9984-4A250BD2D8F3}"/>
            </c:ext>
          </c:extLst>
        </c:ser>
        <c:ser>
          <c:idx val="15"/>
          <c:order val="15"/>
          <c:tx>
            <c:strRef>
              <c:f>'Category Dashboard'!$B$52</c:f>
              <c:strCache>
                <c:ptCount val="1"/>
                <c:pt idx="0">
                  <c:v>Fire/EMS</c:v>
                </c:pt>
              </c:strCache>
            </c:strRef>
          </c:tx>
          <c:spPr>
            <a:ln w="28575" cap="rnd">
              <a:solidFill>
                <a:schemeClr val="accent4">
                  <a:lumMod val="80000"/>
                  <a:lumOff val="20000"/>
                </a:schemeClr>
              </a:solidFill>
              <a:round/>
            </a:ln>
            <a:effectLst/>
          </c:spPr>
          <c:marker>
            <c:symbol val="none"/>
          </c:marker>
          <c:cat>
            <c:strRef>
              <c:f>'Category Dashboard'!$C$36:$H$36</c:f>
              <c:strCache>
                <c:ptCount val="6"/>
                <c:pt idx="0">
                  <c:v>FY2023</c:v>
                </c:pt>
                <c:pt idx="1">
                  <c:v>FY2024</c:v>
                </c:pt>
                <c:pt idx="2">
                  <c:v>FY2025</c:v>
                </c:pt>
                <c:pt idx="3">
                  <c:v>FY2026</c:v>
                </c:pt>
                <c:pt idx="4">
                  <c:v>FY2027</c:v>
                </c:pt>
                <c:pt idx="5">
                  <c:v>Unscheduled</c:v>
                </c:pt>
              </c:strCache>
            </c:strRef>
          </c:cat>
          <c:val>
            <c:numRef>
              <c:f>'Category Dashboard'!$C$52:$H$52</c:f>
              <c:numCache>
                <c:formatCode>_([$$-409]* #,##0_);_([$$-409]* \(#,##0\);_([$$-409]* "-"_);_(@_)</c:formatCode>
                <c:ptCount val="6"/>
                <c:pt idx="0">
                  <c:v>0</c:v>
                </c:pt>
                <c:pt idx="1">
                  <c:v>300000</c:v>
                </c:pt>
                <c:pt idx="2">
                  <c:v>0</c:v>
                </c:pt>
                <c:pt idx="3">
                  <c:v>300000</c:v>
                </c:pt>
                <c:pt idx="4">
                  <c:v>0</c:v>
                </c:pt>
                <c:pt idx="5">
                  <c:v>0</c:v>
                </c:pt>
              </c:numCache>
            </c:numRef>
          </c:val>
          <c:smooth val="0"/>
          <c:extLst>
            <c:ext xmlns:c16="http://schemas.microsoft.com/office/drawing/2014/chart" uri="{C3380CC4-5D6E-409C-BE32-E72D297353CC}">
              <c16:uniqueId val="{00000011-36CC-447A-9984-4A250BD2D8F3}"/>
            </c:ext>
          </c:extLst>
        </c:ser>
        <c:ser>
          <c:idx val="16"/>
          <c:order val="16"/>
          <c:tx>
            <c:strRef>
              <c:f>'Category Dashboard'!$B$53</c:f>
              <c:strCache>
                <c:ptCount val="1"/>
                <c:pt idx="0">
                  <c:v>Road &amp; Levee</c:v>
                </c:pt>
              </c:strCache>
            </c:strRef>
          </c:tx>
          <c:spPr>
            <a:ln w="28575" cap="rnd">
              <a:solidFill>
                <a:schemeClr val="accent5">
                  <a:lumMod val="80000"/>
                  <a:lumOff val="20000"/>
                </a:schemeClr>
              </a:solidFill>
              <a:round/>
            </a:ln>
            <a:effectLst/>
          </c:spPr>
          <c:marker>
            <c:symbol val="none"/>
          </c:marker>
          <c:cat>
            <c:strRef>
              <c:f>'Category Dashboard'!$C$36:$H$36</c:f>
              <c:strCache>
                <c:ptCount val="6"/>
                <c:pt idx="0">
                  <c:v>FY2023</c:v>
                </c:pt>
                <c:pt idx="1">
                  <c:v>FY2024</c:v>
                </c:pt>
                <c:pt idx="2">
                  <c:v>FY2025</c:v>
                </c:pt>
                <c:pt idx="3">
                  <c:v>FY2026</c:v>
                </c:pt>
                <c:pt idx="4">
                  <c:v>FY2027</c:v>
                </c:pt>
                <c:pt idx="5">
                  <c:v>Unscheduled</c:v>
                </c:pt>
              </c:strCache>
            </c:strRef>
          </c:cat>
          <c:val>
            <c:numRef>
              <c:f>'Category Dashboard'!$C$53:$H$53</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2-36CC-447A-9984-4A250BD2D8F3}"/>
            </c:ext>
          </c:extLst>
        </c:ser>
        <c:ser>
          <c:idx val="17"/>
          <c:order val="17"/>
          <c:tx>
            <c:strRef>
              <c:f>'Category Dashboard'!$B$54</c:f>
              <c:strCache>
                <c:ptCount val="1"/>
                <c:pt idx="0">
                  <c:v>Parks &amp; Rec</c:v>
                </c:pt>
              </c:strCache>
            </c:strRef>
          </c:tx>
          <c:spPr>
            <a:ln w="28575" cap="rnd">
              <a:solidFill>
                <a:schemeClr val="accent6">
                  <a:lumMod val="80000"/>
                  <a:lumOff val="20000"/>
                </a:schemeClr>
              </a:solidFill>
              <a:round/>
            </a:ln>
            <a:effectLst/>
          </c:spPr>
          <c:marker>
            <c:symbol val="none"/>
          </c:marker>
          <c:cat>
            <c:strRef>
              <c:f>'Category Dashboard'!$C$36:$H$36</c:f>
              <c:strCache>
                <c:ptCount val="6"/>
                <c:pt idx="0">
                  <c:v>FY2023</c:v>
                </c:pt>
                <c:pt idx="1">
                  <c:v>FY2024</c:v>
                </c:pt>
                <c:pt idx="2">
                  <c:v>FY2025</c:v>
                </c:pt>
                <c:pt idx="3">
                  <c:v>FY2026</c:v>
                </c:pt>
                <c:pt idx="4">
                  <c:v>FY2027</c:v>
                </c:pt>
                <c:pt idx="5">
                  <c:v>Unscheduled</c:v>
                </c:pt>
              </c:strCache>
            </c:strRef>
          </c:cat>
          <c:val>
            <c:numRef>
              <c:f>'Category Dashboard'!$C$54:$H$54</c:f>
              <c:numCache>
                <c:formatCode>_([$$-409]* #,##0_);_([$$-409]* \(#,##0\);_([$$-409]* "-"_);_(@_)</c:formatCode>
                <c:ptCount val="6"/>
                <c:pt idx="0">
                  <c:v>30000</c:v>
                </c:pt>
                <c:pt idx="1">
                  <c:v>20000</c:v>
                </c:pt>
                <c:pt idx="2">
                  <c:v>0</c:v>
                </c:pt>
                <c:pt idx="3">
                  <c:v>164000</c:v>
                </c:pt>
                <c:pt idx="4">
                  <c:v>140000</c:v>
                </c:pt>
                <c:pt idx="5">
                  <c:v>171500</c:v>
                </c:pt>
              </c:numCache>
            </c:numRef>
          </c:val>
          <c:smooth val="0"/>
          <c:extLst>
            <c:ext xmlns:c16="http://schemas.microsoft.com/office/drawing/2014/chart" uri="{C3380CC4-5D6E-409C-BE32-E72D297353CC}">
              <c16:uniqueId val="{00000013-36CC-447A-9984-4A250BD2D8F3}"/>
            </c:ext>
          </c:extLst>
        </c:ser>
        <c:ser>
          <c:idx val="18"/>
          <c:order val="18"/>
          <c:tx>
            <c:strRef>
              <c:f>'Category Dashboard'!$B$55</c:f>
              <c:strCache>
                <c:ptCount val="1"/>
                <c:pt idx="0">
                  <c:v>ISWR</c:v>
                </c:pt>
              </c:strCache>
            </c:strRef>
          </c:tx>
          <c:spPr>
            <a:ln w="28575" cap="rnd">
              <a:solidFill>
                <a:schemeClr val="accent1">
                  <a:lumMod val="80000"/>
                </a:schemeClr>
              </a:solidFill>
              <a:round/>
            </a:ln>
            <a:effectLst/>
          </c:spPr>
          <c:marker>
            <c:symbol val="none"/>
          </c:marker>
          <c:cat>
            <c:strRef>
              <c:f>'Category Dashboard'!$C$36:$H$36</c:f>
              <c:strCache>
                <c:ptCount val="6"/>
                <c:pt idx="0">
                  <c:v>FY2023</c:v>
                </c:pt>
                <c:pt idx="1">
                  <c:v>FY2024</c:v>
                </c:pt>
                <c:pt idx="2">
                  <c:v>FY2025</c:v>
                </c:pt>
                <c:pt idx="3">
                  <c:v>FY2026</c:v>
                </c:pt>
                <c:pt idx="4">
                  <c:v>FY2027</c:v>
                </c:pt>
                <c:pt idx="5">
                  <c:v>Unscheduled</c:v>
                </c:pt>
              </c:strCache>
            </c:strRef>
          </c:cat>
          <c:val>
            <c:numRef>
              <c:f>'Category Dashboard'!$C$55:$H$55</c:f>
              <c:numCache>
                <c:formatCode>_([$$-409]* #,##0_);_([$$-409]* \(#,##0\);_([$$-409]* "-"_);_(@_)</c:formatCode>
                <c:ptCount val="6"/>
                <c:pt idx="0">
                  <c:v>0</c:v>
                </c:pt>
                <c:pt idx="1">
                  <c:v>0</c:v>
                </c:pt>
                <c:pt idx="2">
                  <c:v>0</c:v>
                </c:pt>
                <c:pt idx="3">
                  <c:v>625000</c:v>
                </c:pt>
                <c:pt idx="4">
                  <c:v>625000</c:v>
                </c:pt>
                <c:pt idx="5">
                  <c:v>0</c:v>
                </c:pt>
              </c:numCache>
            </c:numRef>
          </c:val>
          <c:smooth val="0"/>
          <c:extLst>
            <c:ext xmlns:c16="http://schemas.microsoft.com/office/drawing/2014/chart" uri="{C3380CC4-5D6E-409C-BE32-E72D297353CC}">
              <c16:uniqueId val="{00000014-36CC-447A-9984-4A250BD2D8F3}"/>
            </c:ext>
          </c:extLst>
        </c:ser>
        <c:ser>
          <c:idx val="19"/>
          <c:order val="19"/>
          <c:tx>
            <c:strRef>
              <c:f>'Category Dashboard'!$B$56</c:f>
              <c:strCache>
                <c:ptCount val="1"/>
                <c:pt idx="0">
                  <c:v>Fair </c:v>
                </c:pt>
              </c:strCache>
            </c:strRef>
          </c:tx>
          <c:spPr>
            <a:ln w="28575" cap="rnd">
              <a:solidFill>
                <a:schemeClr val="accent2">
                  <a:lumMod val="80000"/>
                </a:schemeClr>
              </a:solidFill>
              <a:round/>
            </a:ln>
            <a:effectLst/>
          </c:spPr>
          <c:marker>
            <c:symbol val="none"/>
          </c:marker>
          <c:cat>
            <c:strRef>
              <c:f>'Category Dashboard'!$C$36:$H$36</c:f>
              <c:strCache>
                <c:ptCount val="6"/>
                <c:pt idx="0">
                  <c:v>FY2023</c:v>
                </c:pt>
                <c:pt idx="1">
                  <c:v>FY2024</c:v>
                </c:pt>
                <c:pt idx="2">
                  <c:v>FY2025</c:v>
                </c:pt>
                <c:pt idx="3">
                  <c:v>FY2026</c:v>
                </c:pt>
                <c:pt idx="4">
                  <c:v>FY2027</c:v>
                </c:pt>
                <c:pt idx="5">
                  <c:v>Unscheduled</c:v>
                </c:pt>
              </c:strCache>
            </c:strRef>
          </c:cat>
          <c:val>
            <c:numRef>
              <c:f>'Category Dashboard'!$C$56:$H$56</c:f>
              <c:numCache>
                <c:formatCode>_([$$-409]* #,##0_);_([$$-409]* \(#,##0\);_([$$-409]* "-"_);_(@_)</c:formatCode>
                <c:ptCount val="6"/>
                <c:pt idx="0">
                  <c:v>77500</c:v>
                </c:pt>
                <c:pt idx="1">
                  <c:v>0</c:v>
                </c:pt>
                <c:pt idx="2">
                  <c:v>55000</c:v>
                </c:pt>
                <c:pt idx="3">
                  <c:v>0</c:v>
                </c:pt>
                <c:pt idx="4">
                  <c:v>0</c:v>
                </c:pt>
                <c:pt idx="5">
                  <c:v>0</c:v>
                </c:pt>
              </c:numCache>
            </c:numRef>
          </c:val>
          <c:smooth val="0"/>
          <c:extLst>
            <c:ext xmlns:c16="http://schemas.microsoft.com/office/drawing/2014/chart" uri="{C3380CC4-5D6E-409C-BE32-E72D297353CC}">
              <c16:uniqueId val="{00000015-36CC-447A-9984-4A250BD2D8F3}"/>
            </c:ext>
          </c:extLst>
        </c:ser>
        <c:ser>
          <c:idx val="20"/>
          <c:order val="20"/>
          <c:tx>
            <c:strRef>
              <c:f>'Category Dashboard'!$B$57</c:f>
              <c:strCache>
                <c:ptCount val="1"/>
                <c:pt idx="0">
                  <c:v>Road &amp; Levee</c:v>
                </c:pt>
              </c:strCache>
            </c:strRef>
          </c:tx>
          <c:spPr>
            <a:ln w="28575" cap="rnd">
              <a:solidFill>
                <a:schemeClr val="accent3">
                  <a:lumMod val="80000"/>
                </a:schemeClr>
              </a:solidFill>
              <a:round/>
            </a:ln>
            <a:effectLst/>
          </c:spPr>
          <c:marker>
            <c:symbol val="none"/>
          </c:marker>
          <c:cat>
            <c:strRef>
              <c:f>'Category Dashboard'!$C$36:$H$36</c:f>
              <c:strCache>
                <c:ptCount val="6"/>
                <c:pt idx="0">
                  <c:v>FY2023</c:v>
                </c:pt>
                <c:pt idx="1">
                  <c:v>FY2024</c:v>
                </c:pt>
                <c:pt idx="2">
                  <c:v>FY2025</c:v>
                </c:pt>
                <c:pt idx="3">
                  <c:v>FY2026</c:v>
                </c:pt>
                <c:pt idx="4">
                  <c:v>FY2027</c:v>
                </c:pt>
                <c:pt idx="5">
                  <c:v>Unscheduled</c:v>
                </c:pt>
              </c:strCache>
            </c:strRef>
          </c:cat>
          <c:val>
            <c:numRef>
              <c:f>'Category Dashboard'!$C$57:$H$57</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6-36CC-447A-9984-4A250BD2D8F3}"/>
            </c:ext>
          </c:extLst>
        </c:ser>
        <c:dLbls>
          <c:showLegendKey val="0"/>
          <c:showVal val="0"/>
          <c:showCatName val="0"/>
          <c:showSerName val="0"/>
          <c:showPercent val="0"/>
          <c:showBubbleSize val="0"/>
        </c:dLbls>
        <c:smooth val="0"/>
        <c:axId val="1871007520"/>
        <c:axId val="1871032064"/>
        <c:extLst>
          <c:ext xmlns:c15="http://schemas.microsoft.com/office/drawing/2012/chart" uri="{02D57815-91ED-43cb-92C2-25804820EDAC}">
            <c15:filteredLineSeries>
              <c15:ser>
                <c:idx val="0"/>
                <c:order val="0"/>
                <c:tx>
                  <c:strRef>
                    <c:extLst>
                      <c:ext uri="{02D57815-91ED-43cb-92C2-25804820EDAC}">
                        <c15:formulaRef>
                          <c15:sqref>'Category Dashboard'!$B$37</c15:sqref>
                        </c15:formulaRef>
                      </c:ext>
                    </c:extLst>
                    <c:strCache>
                      <c:ptCount val="1"/>
                      <c:pt idx="0">
                        <c:v>Administration</c:v>
                      </c:pt>
                    </c:strCache>
                  </c:strRef>
                </c:tx>
                <c:spPr>
                  <a:ln w="28575" cap="rnd">
                    <a:solidFill>
                      <a:schemeClr val="accent1"/>
                    </a:solidFill>
                    <a:round/>
                  </a:ln>
                  <a:effectLst/>
                </c:spPr>
                <c:marker>
                  <c:symbol val="none"/>
                </c:marker>
                <c:cat>
                  <c:strRef>
                    <c:extLst>
                      <c:ext uri="{02D57815-91ED-43cb-92C2-25804820EDAC}">
                        <c15:formulaRef>
                          <c15:sqref>'Category Dashboard'!$C$36:$H$36</c15:sqref>
                        </c15:formulaRef>
                      </c:ext>
                    </c:extLst>
                    <c:strCache>
                      <c:ptCount val="6"/>
                      <c:pt idx="0">
                        <c:v>FY2023</c:v>
                      </c:pt>
                      <c:pt idx="1">
                        <c:v>FY2024</c:v>
                      </c:pt>
                      <c:pt idx="2">
                        <c:v>FY2025</c:v>
                      </c:pt>
                      <c:pt idx="3">
                        <c:v>FY2026</c:v>
                      </c:pt>
                      <c:pt idx="4">
                        <c:v>FY2027</c:v>
                      </c:pt>
                      <c:pt idx="5">
                        <c:v>Unscheduled</c:v>
                      </c:pt>
                    </c:strCache>
                  </c:strRef>
                </c:cat>
                <c:val>
                  <c:numRef>
                    <c:extLst>
                      <c:ext uri="{02D57815-91ED-43cb-92C2-25804820EDAC}">
                        <c15:formulaRef>
                          <c15:sqref>'Category Dashboard'!$C$37:$H$37</c15:sqref>
                        </c15:formulaRef>
                      </c:ext>
                    </c:extLst>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36CC-447A-9984-4A250BD2D8F3}"/>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'Category Dashboard'!$B$38</c15:sqref>
                        </c15:formulaRef>
                      </c:ext>
                    </c:extLst>
                    <c:strCache>
                      <c:ptCount val="1"/>
                      <c:pt idx="0">
                        <c:v>Emergency Mgmt</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Dashboard'!$C$36:$H$36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Dashboard'!$C$38:$H$38</c15:sqref>
                        </c15:formulaRef>
                      </c:ext>
                    </c:extLst>
                    <c:numCache>
                      <c:formatCode>_([$$-409]* #,##0_);_([$$-409]* \(#,##0\);_([$$-409]* "-"_);_(@_)</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36CC-447A-9984-4A250BD2D8F3}"/>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'Category Dashboard'!$B$39</c15:sqref>
                        </c15:formulaRef>
                      </c:ext>
                    </c:extLst>
                    <c:strCache>
                      <c:ptCount val="1"/>
                      <c:pt idx="0">
                        <c:v>Facilities</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Dashboard'!$C$36:$H$36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Dashboard'!$C$39:$H$39</c15:sqref>
                        </c15:formulaRef>
                      </c:ext>
                    </c:extLst>
                    <c:numCache>
                      <c:formatCode>_([$$-409]* #,##0_);_([$$-409]* \(#,##0\);_([$$-409]* "-"_);_(@_)</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2-36CC-447A-9984-4A250BD2D8F3}"/>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'Category Dashboard'!$B$40</c15:sqref>
                        </c15:formulaRef>
                      </c:ext>
                    </c:extLst>
                    <c:strCache>
                      <c:ptCount val="1"/>
                      <c:pt idx="0">
                        <c:v>Health Department</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Dashboard'!$C$36:$H$36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Dashboard'!$C$40:$H$40</c15:sqref>
                        </c15:formulaRef>
                      </c:ext>
                    </c:extLst>
                    <c:numCache>
                      <c:formatCode>_([$$-409]* #,##0_);_([$$-409]* \(#,##0\);_([$$-409]* "-"_);_(@_)</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36CC-447A-9984-4A250BD2D8F3}"/>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'Category Dashboard'!$B$41</c15:sqref>
                        </c15:formulaRef>
                      </c:ext>
                    </c:extLst>
                    <c:strCache>
                      <c:ptCount val="1"/>
                      <c:pt idx="0">
                        <c:v>Housing</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Dashboard'!$C$36:$H$36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Dashboard'!$C$41:$H$41</c15:sqref>
                        </c15:formulaRef>
                      </c:ext>
                    </c:extLst>
                    <c:numCache>
                      <c:formatCode>_([$$-409]* #,##0_);_([$$-409]* \(#,##0\);_([$$-409]* "-"_);_(@_)</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4-36CC-447A-9984-4A250BD2D8F3}"/>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'Category Dashboard'!$B$42</c15:sqref>
                        </c15:formulaRef>
                      </c:ext>
                    </c:extLst>
                    <c:strCache>
                      <c:ptCount val="1"/>
                      <c:pt idx="0">
                        <c:v>Information Technology</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Dashboard'!$C$36:$H$36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Dashboard'!$C$42:$H$42</c15:sqref>
                        </c15:formulaRef>
                      </c:ext>
                    </c:extLst>
                    <c:numCache>
                      <c:formatCode>_([$$-409]* #,##0_);_([$$-409]* \(#,##0\);_([$$-409]* "-"_);_(@_)</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5-36CC-447A-9984-4A250BD2D8F3}"/>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'Category Dashboard'!$B$43</c15:sqref>
                        </c15:formulaRef>
                      </c:ext>
                    </c:extLst>
                    <c:strCache>
                      <c:ptCount val="1"/>
                      <c:pt idx="0">
                        <c:v>Library</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Dashboard'!$C$36:$H$36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Dashboard'!$C$43:$H$43</c15:sqref>
                        </c15:formulaRef>
                      </c:ext>
                    </c:extLst>
                    <c:numCache>
                      <c:formatCode>_([$$-409]* #,##0_);_([$$-409]* \(#,##0\);_([$$-409]* "-"_);_(@_)</c:formatCode>
                      <c:ptCount val="6"/>
                      <c:pt idx="0">
                        <c:v>110000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8-36CC-447A-9984-4A250BD2D8F3}"/>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'Category Dashboard'!$B$44</c15:sqref>
                        </c15:formulaRef>
                      </c:ext>
                    </c:extLst>
                    <c:strCache>
                      <c:ptCount val="1"/>
                      <c:pt idx="0">
                        <c:v>Pathways</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Dashboard'!$C$36:$H$36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Dashboard'!$C$44:$H$44</c15:sqref>
                        </c15:formulaRef>
                      </c:ext>
                    </c:extLst>
                    <c:numCache>
                      <c:formatCode>_([$$-409]* #,##0_);_([$$-409]* \(#,##0\);_([$$-409]* "-"_);_(@_)</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9-36CC-447A-9984-4A250BD2D8F3}"/>
                  </c:ext>
                </c:extLst>
              </c15:ser>
            </c15:filteredLineSeries>
          </c:ext>
        </c:extLst>
      </c:lineChart>
      <c:catAx>
        <c:axId val="187100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1032064"/>
        <c:crosses val="autoZero"/>
        <c:auto val="1"/>
        <c:lblAlgn val="ctr"/>
        <c:lblOffset val="100"/>
        <c:noMultiLvlLbl val="0"/>
      </c:catAx>
      <c:valAx>
        <c:axId val="1871032064"/>
        <c:scaling>
          <c:orientation val="minMax"/>
        </c:scaling>
        <c:delete val="0"/>
        <c:axPos val="l"/>
        <c:majorGridlines>
          <c:spPr>
            <a:ln w="9525" cap="flat" cmpd="sng" algn="ctr">
              <a:solidFill>
                <a:schemeClr val="tx1">
                  <a:lumMod val="15000"/>
                  <a:lumOff val="85000"/>
                </a:schemeClr>
              </a:solidFill>
              <a:round/>
            </a:ln>
            <a:effectLst/>
          </c:spPr>
        </c:majorGridlines>
        <c:numFmt formatCode="_([$$-409]* #,##0_);_([$$-409]* \(#,##0\);_([$$-4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1007520"/>
        <c:crosses val="autoZero"/>
        <c:crossBetween val="between"/>
      </c:valAx>
      <c:spPr>
        <a:noFill/>
        <a:ln>
          <a:noFill/>
        </a:ln>
        <a:effectLst/>
      </c:spPr>
    </c:plotArea>
    <c:legend>
      <c:legendPos val="r"/>
      <c:layout>
        <c:manualLayout>
          <c:xMode val="edge"/>
          <c:yMode val="edge"/>
          <c:x val="0.73712413465095383"/>
          <c:y val="0.20846664528924835"/>
          <c:w val="0.24945304655709982"/>
          <c:h val="0.661769337656322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Repair/Replace/Maintain Assets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71445007730198"/>
          <c:y val="0.11290715372907154"/>
          <c:w val="0.59551414806025949"/>
          <c:h val="0.7234310094799794"/>
        </c:manualLayout>
      </c:layout>
      <c:lineChart>
        <c:grouping val="standard"/>
        <c:varyColors val="0"/>
        <c:ser>
          <c:idx val="0"/>
          <c:order val="0"/>
          <c:tx>
            <c:strRef>
              <c:f>'Category Dashboard'!$B$67</c:f>
              <c:strCache>
                <c:ptCount val="1"/>
                <c:pt idx="0">
                  <c:v>Administration</c:v>
                </c:pt>
              </c:strCache>
            </c:strRef>
          </c:tx>
          <c:spPr>
            <a:ln w="28575" cap="rnd">
              <a:solidFill>
                <a:schemeClr val="accent1"/>
              </a:solidFill>
              <a:round/>
            </a:ln>
            <a:effectLst/>
          </c:spPr>
          <c:marker>
            <c:symbol val="none"/>
          </c:marker>
          <c:cat>
            <c:strRef>
              <c:f>'Category Dashboard'!$C$66:$H$66</c:f>
              <c:strCache>
                <c:ptCount val="6"/>
                <c:pt idx="0">
                  <c:v>FY2023</c:v>
                </c:pt>
                <c:pt idx="1">
                  <c:v>FY2024</c:v>
                </c:pt>
                <c:pt idx="2">
                  <c:v>FY2025</c:v>
                </c:pt>
                <c:pt idx="3">
                  <c:v>FY2026</c:v>
                </c:pt>
                <c:pt idx="4">
                  <c:v>FY2027</c:v>
                </c:pt>
                <c:pt idx="5">
                  <c:v>Unscheduled</c:v>
                </c:pt>
              </c:strCache>
            </c:strRef>
          </c:cat>
          <c:val>
            <c:numRef>
              <c:f>'Category Dashboard'!$C$67:$H$67</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5D79-4643-8049-1B4CA1A980D9}"/>
            </c:ext>
          </c:extLst>
        </c:ser>
        <c:ser>
          <c:idx val="1"/>
          <c:order val="1"/>
          <c:tx>
            <c:strRef>
              <c:f>'Category Dashboard'!$B$68</c:f>
              <c:strCache>
                <c:ptCount val="1"/>
                <c:pt idx="0">
                  <c:v>Emergency Mgmt</c:v>
                </c:pt>
              </c:strCache>
            </c:strRef>
          </c:tx>
          <c:spPr>
            <a:ln w="28575" cap="rnd">
              <a:solidFill>
                <a:schemeClr val="accent2"/>
              </a:solidFill>
              <a:round/>
            </a:ln>
            <a:effectLst/>
          </c:spPr>
          <c:marker>
            <c:symbol val="none"/>
          </c:marker>
          <c:cat>
            <c:strRef>
              <c:f>'Category Dashboard'!$C$66:$H$66</c:f>
              <c:strCache>
                <c:ptCount val="6"/>
                <c:pt idx="0">
                  <c:v>FY2023</c:v>
                </c:pt>
                <c:pt idx="1">
                  <c:v>FY2024</c:v>
                </c:pt>
                <c:pt idx="2">
                  <c:v>FY2025</c:v>
                </c:pt>
                <c:pt idx="3">
                  <c:v>FY2026</c:v>
                </c:pt>
                <c:pt idx="4">
                  <c:v>FY2027</c:v>
                </c:pt>
                <c:pt idx="5">
                  <c:v>Unscheduled</c:v>
                </c:pt>
              </c:strCache>
            </c:strRef>
          </c:cat>
          <c:val>
            <c:numRef>
              <c:f>'Category Dashboard'!$C$68:$H$68</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5D79-4643-8049-1B4CA1A980D9}"/>
            </c:ext>
          </c:extLst>
        </c:ser>
        <c:ser>
          <c:idx val="2"/>
          <c:order val="2"/>
          <c:tx>
            <c:strRef>
              <c:f>'Category Dashboard'!$B$69</c:f>
              <c:strCache>
                <c:ptCount val="1"/>
                <c:pt idx="0">
                  <c:v>Facilities</c:v>
                </c:pt>
              </c:strCache>
            </c:strRef>
          </c:tx>
          <c:spPr>
            <a:ln w="28575" cap="rnd">
              <a:solidFill>
                <a:schemeClr val="accent3"/>
              </a:solidFill>
              <a:round/>
            </a:ln>
            <a:effectLst/>
          </c:spPr>
          <c:marker>
            <c:symbol val="none"/>
          </c:marker>
          <c:cat>
            <c:strRef>
              <c:f>'Category Dashboard'!$C$66:$H$66</c:f>
              <c:strCache>
                <c:ptCount val="6"/>
                <c:pt idx="0">
                  <c:v>FY2023</c:v>
                </c:pt>
                <c:pt idx="1">
                  <c:v>FY2024</c:v>
                </c:pt>
                <c:pt idx="2">
                  <c:v>FY2025</c:v>
                </c:pt>
                <c:pt idx="3">
                  <c:v>FY2026</c:v>
                </c:pt>
                <c:pt idx="4">
                  <c:v>FY2027</c:v>
                </c:pt>
                <c:pt idx="5">
                  <c:v>Unscheduled</c:v>
                </c:pt>
              </c:strCache>
            </c:strRef>
          </c:cat>
          <c:val>
            <c:numRef>
              <c:f>'Category Dashboard'!$C$69:$H$69</c:f>
              <c:numCache>
                <c:formatCode>_([$$-409]* #,##0_);_([$$-409]* \(#,##0\);_([$$-409]* "-"_);_(@_)</c:formatCode>
                <c:ptCount val="6"/>
                <c:pt idx="0">
                  <c:v>5382500</c:v>
                </c:pt>
                <c:pt idx="1">
                  <c:v>1437760</c:v>
                </c:pt>
                <c:pt idx="2">
                  <c:v>2109880</c:v>
                </c:pt>
                <c:pt idx="3">
                  <c:v>1001455</c:v>
                </c:pt>
                <c:pt idx="4">
                  <c:v>584529</c:v>
                </c:pt>
                <c:pt idx="5">
                  <c:v>65312500</c:v>
                </c:pt>
              </c:numCache>
            </c:numRef>
          </c:val>
          <c:smooth val="0"/>
          <c:extLst>
            <c:ext xmlns:c16="http://schemas.microsoft.com/office/drawing/2014/chart" uri="{C3380CC4-5D6E-409C-BE32-E72D297353CC}">
              <c16:uniqueId val="{00000002-5D79-4643-8049-1B4CA1A980D9}"/>
            </c:ext>
          </c:extLst>
        </c:ser>
        <c:ser>
          <c:idx val="3"/>
          <c:order val="3"/>
          <c:tx>
            <c:strRef>
              <c:f>'Category Dashboard'!$B$70</c:f>
              <c:strCache>
                <c:ptCount val="1"/>
                <c:pt idx="0">
                  <c:v>Health Department</c:v>
                </c:pt>
              </c:strCache>
            </c:strRef>
          </c:tx>
          <c:spPr>
            <a:ln w="28575" cap="rnd">
              <a:solidFill>
                <a:schemeClr val="accent4"/>
              </a:solidFill>
              <a:round/>
            </a:ln>
            <a:effectLst/>
          </c:spPr>
          <c:marker>
            <c:symbol val="none"/>
          </c:marker>
          <c:cat>
            <c:strRef>
              <c:f>'Category Dashboard'!$C$66:$H$66</c:f>
              <c:strCache>
                <c:ptCount val="6"/>
                <c:pt idx="0">
                  <c:v>FY2023</c:v>
                </c:pt>
                <c:pt idx="1">
                  <c:v>FY2024</c:v>
                </c:pt>
                <c:pt idx="2">
                  <c:v>FY2025</c:v>
                </c:pt>
                <c:pt idx="3">
                  <c:v>FY2026</c:v>
                </c:pt>
                <c:pt idx="4">
                  <c:v>FY2027</c:v>
                </c:pt>
                <c:pt idx="5">
                  <c:v>Unscheduled</c:v>
                </c:pt>
              </c:strCache>
            </c:strRef>
          </c:cat>
          <c:val>
            <c:numRef>
              <c:f>'Category Dashboard'!$C$70:$H$70</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5D79-4643-8049-1B4CA1A980D9}"/>
            </c:ext>
          </c:extLst>
        </c:ser>
        <c:ser>
          <c:idx val="4"/>
          <c:order val="4"/>
          <c:tx>
            <c:strRef>
              <c:f>'Category Dashboard'!$B$71</c:f>
              <c:strCache>
                <c:ptCount val="1"/>
                <c:pt idx="0">
                  <c:v>Housing</c:v>
                </c:pt>
              </c:strCache>
            </c:strRef>
          </c:tx>
          <c:spPr>
            <a:ln w="28575" cap="rnd">
              <a:solidFill>
                <a:schemeClr val="accent5"/>
              </a:solidFill>
              <a:round/>
            </a:ln>
            <a:effectLst/>
          </c:spPr>
          <c:marker>
            <c:symbol val="none"/>
          </c:marker>
          <c:cat>
            <c:strRef>
              <c:f>'Category Dashboard'!$C$66:$H$66</c:f>
              <c:strCache>
                <c:ptCount val="6"/>
                <c:pt idx="0">
                  <c:v>FY2023</c:v>
                </c:pt>
                <c:pt idx="1">
                  <c:v>FY2024</c:v>
                </c:pt>
                <c:pt idx="2">
                  <c:v>FY2025</c:v>
                </c:pt>
                <c:pt idx="3">
                  <c:v>FY2026</c:v>
                </c:pt>
                <c:pt idx="4">
                  <c:v>FY2027</c:v>
                </c:pt>
                <c:pt idx="5">
                  <c:v>Unscheduled</c:v>
                </c:pt>
              </c:strCache>
            </c:strRef>
          </c:cat>
          <c:val>
            <c:numRef>
              <c:f>'Category Dashboard'!$C$71:$H$71</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4-5D79-4643-8049-1B4CA1A980D9}"/>
            </c:ext>
          </c:extLst>
        </c:ser>
        <c:ser>
          <c:idx val="5"/>
          <c:order val="5"/>
          <c:tx>
            <c:strRef>
              <c:f>'Category Dashboard'!$B$72</c:f>
              <c:strCache>
                <c:ptCount val="1"/>
                <c:pt idx="0">
                  <c:v>Information Technology</c:v>
                </c:pt>
              </c:strCache>
            </c:strRef>
          </c:tx>
          <c:spPr>
            <a:ln w="28575" cap="rnd">
              <a:solidFill>
                <a:schemeClr val="accent6"/>
              </a:solidFill>
              <a:round/>
            </a:ln>
            <a:effectLst/>
          </c:spPr>
          <c:marker>
            <c:symbol val="none"/>
          </c:marker>
          <c:cat>
            <c:strRef>
              <c:f>'Category Dashboard'!$C$66:$H$66</c:f>
              <c:strCache>
                <c:ptCount val="6"/>
                <c:pt idx="0">
                  <c:v>FY2023</c:v>
                </c:pt>
                <c:pt idx="1">
                  <c:v>FY2024</c:v>
                </c:pt>
                <c:pt idx="2">
                  <c:v>FY2025</c:v>
                </c:pt>
                <c:pt idx="3">
                  <c:v>FY2026</c:v>
                </c:pt>
                <c:pt idx="4">
                  <c:v>FY2027</c:v>
                </c:pt>
                <c:pt idx="5">
                  <c:v>Unscheduled</c:v>
                </c:pt>
              </c:strCache>
            </c:strRef>
          </c:cat>
          <c:val>
            <c:numRef>
              <c:f>'Category Dashboard'!$C$72:$H$72</c:f>
              <c:numCache>
                <c:formatCode>_([$$-409]* #,##0_);_([$$-409]* \(#,##0\);_([$$-409]* "-"_);_(@_)</c:formatCode>
                <c:ptCount val="6"/>
                <c:pt idx="0">
                  <c:v>100000</c:v>
                </c:pt>
                <c:pt idx="1">
                  <c:v>105000</c:v>
                </c:pt>
                <c:pt idx="2">
                  <c:v>30000</c:v>
                </c:pt>
                <c:pt idx="3">
                  <c:v>115000</c:v>
                </c:pt>
                <c:pt idx="4">
                  <c:v>135000</c:v>
                </c:pt>
                <c:pt idx="5">
                  <c:v>0</c:v>
                </c:pt>
              </c:numCache>
            </c:numRef>
          </c:val>
          <c:smooth val="0"/>
          <c:extLst>
            <c:ext xmlns:c16="http://schemas.microsoft.com/office/drawing/2014/chart" uri="{C3380CC4-5D6E-409C-BE32-E72D297353CC}">
              <c16:uniqueId val="{00000005-5D79-4643-8049-1B4CA1A980D9}"/>
            </c:ext>
          </c:extLst>
        </c:ser>
        <c:ser>
          <c:idx val="6"/>
          <c:order val="6"/>
          <c:tx>
            <c:strRef>
              <c:f>'Category Dashboard'!$B$73</c:f>
              <c:strCache>
                <c:ptCount val="1"/>
                <c:pt idx="0">
                  <c:v>Library</c:v>
                </c:pt>
              </c:strCache>
            </c:strRef>
          </c:tx>
          <c:spPr>
            <a:ln w="28575" cap="rnd">
              <a:solidFill>
                <a:schemeClr val="accent1">
                  <a:lumMod val="60000"/>
                </a:schemeClr>
              </a:solidFill>
              <a:round/>
            </a:ln>
            <a:effectLst/>
          </c:spPr>
          <c:marker>
            <c:symbol val="none"/>
          </c:marker>
          <c:cat>
            <c:strRef>
              <c:f>'Category Dashboard'!$C$66:$H$66</c:f>
              <c:strCache>
                <c:ptCount val="6"/>
                <c:pt idx="0">
                  <c:v>FY2023</c:v>
                </c:pt>
                <c:pt idx="1">
                  <c:v>FY2024</c:v>
                </c:pt>
                <c:pt idx="2">
                  <c:v>FY2025</c:v>
                </c:pt>
                <c:pt idx="3">
                  <c:v>FY2026</c:v>
                </c:pt>
                <c:pt idx="4">
                  <c:v>FY2027</c:v>
                </c:pt>
                <c:pt idx="5">
                  <c:v>Unscheduled</c:v>
                </c:pt>
              </c:strCache>
            </c:strRef>
          </c:cat>
          <c:val>
            <c:numRef>
              <c:f>'Category Dashboard'!$C$73:$H$73</c:f>
              <c:numCache>
                <c:formatCode>_([$$-409]* #,##0_);_([$$-409]* \(#,##0\);_([$$-409]* "-"_);_(@_)</c:formatCode>
                <c:ptCount val="6"/>
                <c:pt idx="0">
                  <c:v>93500</c:v>
                </c:pt>
                <c:pt idx="1">
                  <c:v>324500</c:v>
                </c:pt>
                <c:pt idx="2">
                  <c:v>70000</c:v>
                </c:pt>
                <c:pt idx="3">
                  <c:v>41000</c:v>
                </c:pt>
                <c:pt idx="4">
                  <c:v>180800</c:v>
                </c:pt>
                <c:pt idx="5">
                  <c:v>0</c:v>
                </c:pt>
              </c:numCache>
            </c:numRef>
          </c:val>
          <c:smooth val="0"/>
          <c:extLst>
            <c:ext xmlns:c16="http://schemas.microsoft.com/office/drawing/2014/chart" uri="{C3380CC4-5D6E-409C-BE32-E72D297353CC}">
              <c16:uniqueId val="{00000007-5D79-4643-8049-1B4CA1A980D9}"/>
            </c:ext>
          </c:extLst>
        </c:ser>
        <c:ser>
          <c:idx val="7"/>
          <c:order val="7"/>
          <c:tx>
            <c:strRef>
              <c:f>'Category Dashboard'!$B$74</c:f>
              <c:strCache>
                <c:ptCount val="1"/>
                <c:pt idx="0">
                  <c:v>Pathways</c:v>
                </c:pt>
              </c:strCache>
            </c:strRef>
          </c:tx>
          <c:spPr>
            <a:ln w="28575" cap="rnd">
              <a:solidFill>
                <a:schemeClr val="accent2">
                  <a:lumMod val="60000"/>
                </a:schemeClr>
              </a:solidFill>
              <a:round/>
            </a:ln>
            <a:effectLst/>
          </c:spPr>
          <c:marker>
            <c:symbol val="none"/>
          </c:marker>
          <c:cat>
            <c:strRef>
              <c:f>'Category Dashboard'!$C$66:$H$66</c:f>
              <c:strCache>
                <c:ptCount val="6"/>
                <c:pt idx="0">
                  <c:v>FY2023</c:v>
                </c:pt>
                <c:pt idx="1">
                  <c:v>FY2024</c:v>
                </c:pt>
                <c:pt idx="2">
                  <c:v>FY2025</c:v>
                </c:pt>
                <c:pt idx="3">
                  <c:v>FY2026</c:v>
                </c:pt>
                <c:pt idx="4">
                  <c:v>FY2027</c:v>
                </c:pt>
                <c:pt idx="5">
                  <c:v>Unscheduled</c:v>
                </c:pt>
              </c:strCache>
            </c:strRef>
          </c:cat>
          <c:val>
            <c:numRef>
              <c:f>'Category Dashboard'!$C$74:$H$74</c:f>
              <c:numCache>
                <c:formatCode>_([$$-409]* #,##0_);_([$$-409]* \(#,##0\);_([$$-409]* "-"_);_(@_)</c:formatCode>
                <c:ptCount val="6"/>
                <c:pt idx="0">
                  <c:v>579100</c:v>
                </c:pt>
                <c:pt idx="1">
                  <c:v>313100</c:v>
                </c:pt>
                <c:pt idx="2">
                  <c:v>322600</c:v>
                </c:pt>
                <c:pt idx="3">
                  <c:v>332200</c:v>
                </c:pt>
                <c:pt idx="4">
                  <c:v>341900</c:v>
                </c:pt>
                <c:pt idx="5">
                  <c:v>0</c:v>
                </c:pt>
              </c:numCache>
            </c:numRef>
          </c:val>
          <c:smooth val="0"/>
          <c:extLst>
            <c:ext xmlns:c16="http://schemas.microsoft.com/office/drawing/2014/chart" uri="{C3380CC4-5D6E-409C-BE32-E72D297353CC}">
              <c16:uniqueId val="{00000008-5D79-4643-8049-1B4CA1A980D9}"/>
            </c:ext>
          </c:extLst>
        </c:ser>
        <c:dLbls>
          <c:showLegendKey val="0"/>
          <c:showVal val="0"/>
          <c:showCatName val="0"/>
          <c:showSerName val="0"/>
          <c:showPercent val="0"/>
          <c:showBubbleSize val="0"/>
        </c:dLbls>
        <c:smooth val="0"/>
        <c:axId val="1871080736"/>
        <c:axId val="1871068672"/>
        <c:extLst>
          <c:ext xmlns:c15="http://schemas.microsoft.com/office/drawing/2012/chart" uri="{02D57815-91ED-43cb-92C2-25804820EDAC}">
            <c15:filteredLineSeries>
              <c15:ser>
                <c:idx val="8"/>
                <c:order val="8"/>
                <c:tx>
                  <c:strRef>
                    <c:extLst>
                      <c:ext uri="{02D57815-91ED-43cb-92C2-25804820EDAC}">
                        <c15:formulaRef>
                          <c15:sqref>'Category Dashboard'!$B$75</c15:sqref>
                        </c15:formulaRef>
                      </c:ext>
                    </c:extLst>
                    <c:strCache>
                      <c:ptCount val="1"/>
                      <c:pt idx="0">
                        <c:v>Planning</c:v>
                      </c:pt>
                    </c:strCache>
                  </c:strRef>
                </c:tx>
                <c:spPr>
                  <a:ln w="28575" cap="rnd">
                    <a:solidFill>
                      <a:schemeClr val="accent3">
                        <a:lumMod val="60000"/>
                      </a:schemeClr>
                    </a:solidFill>
                    <a:round/>
                  </a:ln>
                  <a:effectLst/>
                </c:spPr>
                <c:marker>
                  <c:symbol val="none"/>
                </c:marker>
                <c:cat>
                  <c:strRef>
                    <c:extLst>
                      <c:ext uri="{02D57815-91ED-43cb-92C2-25804820EDAC}">
                        <c15:formulaRef>
                          <c15:sqref>'Category Dashboard'!$C$66:$H$66</c15:sqref>
                        </c15:formulaRef>
                      </c:ext>
                    </c:extLst>
                    <c:strCache>
                      <c:ptCount val="6"/>
                      <c:pt idx="0">
                        <c:v>FY2023</c:v>
                      </c:pt>
                      <c:pt idx="1">
                        <c:v>FY2024</c:v>
                      </c:pt>
                      <c:pt idx="2">
                        <c:v>FY2025</c:v>
                      </c:pt>
                      <c:pt idx="3">
                        <c:v>FY2026</c:v>
                      </c:pt>
                      <c:pt idx="4">
                        <c:v>FY2027</c:v>
                      </c:pt>
                      <c:pt idx="5">
                        <c:v>Unscheduled</c:v>
                      </c:pt>
                    </c:strCache>
                  </c:strRef>
                </c:cat>
                <c:val>
                  <c:numRef>
                    <c:extLst>
                      <c:ext uri="{02D57815-91ED-43cb-92C2-25804820EDAC}">
                        <c15:formulaRef>
                          <c15:sqref>'Category Dashboard'!$C$75:$H$75</c15:sqref>
                        </c15:formulaRef>
                      </c:ext>
                    </c:extLst>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9-5D79-4643-8049-1B4CA1A980D9}"/>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'Category Dashboard'!$B$76</c15:sqref>
                        </c15:formulaRef>
                      </c:ext>
                    </c:extLst>
                    <c:strCache>
                      <c:ptCount val="1"/>
                      <c:pt idx="0">
                        <c:v>Public Works</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Dashboard'!$C$66:$H$66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Dashboard'!$C$76:$H$76</c15:sqref>
                        </c15:formulaRef>
                      </c:ext>
                    </c:extLst>
                    <c:numCache>
                      <c:formatCode>_([$$-409]* #,##0_);_([$$-409]* \(#,##0\);_([$$-409]* "-"_);_(@_)</c:formatCode>
                      <c:ptCount val="6"/>
                      <c:pt idx="0">
                        <c:v>146250</c:v>
                      </c:pt>
                      <c:pt idx="1">
                        <c:v>3192500</c:v>
                      </c:pt>
                      <c:pt idx="2">
                        <c:v>2931250</c:v>
                      </c:pt>
                      <c:pt idx="3">
                        <c:v>1717500</c:v>
                      </c:pt>
                      <c:pt idx="4">
                        <c:v>3775000</c:v>
                      </c:pt>
                      <c:pt idx="5">
                        <c:v>0</c:v>
                      </c:pt>
                    </c:numCache>
                  </c:numRef>
                </c:val>
                <c:smooth val="0"/>
                <c:extLst xmlns:c15="http://schemas.microsoft.com/office/drawing/2012/chart">
                  <c:ext xmlns:c16="http://schemas.microsoft.com/office/drawing/2014/chart" uri="{C3380CC4-5D6E-409C-BE32-E72D297353CC}">
                    <c16:uniqueId val="{0000000A-5D79-4643-8049-1B4CA1A980D9}"/>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'Category Dashboard'!$B$77</c15:sqref>
                        </c15:formulaRef>
                      </c:ext>
                    </c:extLst>
                    <c:strCache>
                      <c:ptCount val="1"/>
                      <c:pt idx="0">
                        <c:v>Sheriff</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Dashboard'!$C$66:$H$66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Dashboard'!$C$77:$H$77</c15:sqref>
                        </c15:formulaRef>
                      </c:ext>
                    </c:extLst>
                    <c:numCache>
                      <c:formatCode>_([$$-409]* #,##0_);_([$$-409]* \(#,##0\);_([$$-409]* "-"_);_(@_)</c:formatCode>
                      <c:ptCount val="6"/>
                      <c:pt idx="0">
                        <c:v>175000</c:v>
                      </c:pt>
                      <c:pt idx="1">
                        <c:v>10000</c:v>
                      </c:pt>
                      <c:pt idx="2">
                        <c:v>10000</c:v>
                      </c:pt>
                      <c:pt idx="3">
                        <c:v>10000</c:v>
                      </c:pt>
                      <c:pt idx="4">
                        <c:v>10000</c:v>
                      </c:pt>
                      <c:pt idx="5">
                        <c:v>0</c:v>
                      </c:pt>
                    </c:numCache>
                  </c:numRef>
                </c:val>
                <c:smooth val="0"/>
                <c:extLst xmlns:c15="http://schemas.microsoft.com/office/drawing/2012/chart">
                  <c:ext xmlns:c16="http://schemas.microsoft.com/office/drawing/2014/chart" uri="{C3380CC4-5D6E-409C-BE32-E72D297353CC}">
                    <c16:uniqueId val="{0000000B-5D79-4643-8049-1B4CA1A980D9}"/>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'Category Dashboard'!$B$78</c15:sqref>
                        </c15:formulaRef>
                      </c:ext>
                    </c:extLst>
                    <c:strCache>
                      <c:ptCount val="1"/>
                      <c:pt idx="0">
                        <c:v>Sheriff - Communications</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Dashboard'!$C$66:$H$66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Dashboard'!$C$78:$H$78</c15:sqref>
                        </c15:formulaRef>
                      </c:ext>
                    </c:extLst>
                    <c:numCache>
                      <c:formatCode>_([$$-409]* #,##0_);_([$$-409]* \(#,##0\);_([$$-409]* "-"_);_(@_)</c:formatCode>
                      <c:ptCount val="6"/>
                      <c:pt idx="0">
                        <c:v>500000</c:v>
                      </c:pt>
                      <c:pt idx="1">
                        <c:v>385000</c:v>
                      </c:pt>
                      <c:pt idx="2">
                        <c:v>0</c:v>
                      </c:pt>
                      <c:pt idx="3">
                        <c:v>292000</c:v>
                      </c:pt>
                      <c:pt idx="4">
                        <c:v>0</c:v>
                      </c:pt>
                      <c:pt idx="5">
                        <c:v>0</c:v>
                      </c:pt>
                    </c:numCache>
                  </c:numRef>
                </c:val>
                <c:smooth val="0"/>
                <c:extLst xmlns:c15="http://schemas.microsoft.com/office/drawing/2012/chart">
                  <c:ext xmlns:c16="http://schemas.microsoft.com/office/drawing/2014/chart" uri="{C3380CC4-5D6E-409C-BE32-E72D297353CC}">
                    <c16:uniqueId val="{0000000C-5D79-4643-8049-1B4CA1A980D9}"/>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'Category Dashboard'!$B$79</c15:sqref>
                        </c15:formulaRef>
                      </c:ext>
                    </c:extLst>
                    <c:strCache>
                      <c:ptCount val="1"/>
                      <c:pt idx="0">
                        <c:v>Sheriff - Detention</c:v>
                      </c:pt>
                    </c:strCache>
                  </c:strRef>
                </c:tx>
                <c:spPr>
                  <a:ln w="28575" cap="rnd">
                    <a:solidFill>
                      <a:schemeClr val="accent1">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Dashboard'!$C$66:$H$66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Dashboard'!$C$79:$H$79</c15:sqref>
                        </c15:formulaRef>
                      </c:ext>
                    </c:extLst>
                    <c:numCache>
                      <c:formatCode>_([$$-409]* #,##0_);_([$$-409]* \(#,##0\);_([$$-409]* "-"_);_(@_)</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D-5D79-4643-8049-1B4CA1A980D9}"/>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'Category Dashboard'!$B$80</c15:sqref>
                        </c15:formulaRef>
                      </c:ext>
                    </c:extLst>
                    <c:strCache>
                      <c:ptCount val="1"/>
                      <c:pt idx="0">
                        <c:v>Sheriff - SAR</c:v>
                      </c:pt>
                    </c:strCache>
                  </c:strRef>
                </c:tx>
                <c:spPr>
                  <a:ln w="28575" cap="rnd">
                    <a:solidFill>
                      <a:schemeClr val="accent2">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Dashboard'!$C$66:$H$66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Dashboard'!$C$80:$H$80</c15:sqref>
                        </c15:formulaRef>
                      </c:ext>
                    </c:extLst>
                    <c:numCache>
                      <c:formatCode>_([$$-409]* #,##0_);_([$$-409]* \(#,##0\);_([$$-409]* "-"_);_(@_)</c:formatCode>
                      <c:ptCount val="6"/>
                      <c:pt idx="0">
                        <c:v>250000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E-5D79-4643-8049-1B4CA1A980D9}"/>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'Category Dashboard'!$B$81</c15:sqref>
                        </c15:formulaRef>
                      </c:ext>
                    </c:extLst>
                    <c:strCache>
                      <c:ptCount val="1"/>
                      <c:pt idx="0">
                        <c:v>Fire/EMS</c:v>
                      </c:pt>
                    </c:strCache>
                  </c:strRef>
                </c:tx>
                <c:spPr>
                  <a:ln w="28575" cap="rnd">
                    <a:solidFill>
                      <a:schemeClr val="accent3">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Dashboard'!$C$66:$H$66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Dashboard'!$C$81:$H$81</c15:sqref>
                        </c15:formulaRef>
                      </c:ext>
                    </c:extLst>
                    <c:numCache>
                      <c:formatCode>_([$$-409]* #,##0_);_([$$-409]* \(#,##0\);_([$$-409]* "-"_);_(@_)</c:formatCode>
                      <c:ptCount val="6"/>
                      <c:pt idx="0">
                        <c:v>841000</c:v>
                      </c:pt>
                      <c:pt idx="1">
                        <c:v>4318000</c:v>
                      </c:pt>
                      <c:pt idx="2">
                        <c:v>11000</c:v>
                      </c:pt>
                      <c:pt idx="3">
                        <c:v>11000</c:v>
                      </c:pt>
                      <c:pt idx="4">
                        <c:v>0</c:v>
                      </c:pt>
                      <c:pt idx="5">
                        <c:v>12400000</c:v>
                      </c:pt>
                    </c:numCache>
                  </c:numRef>
                </c:val>
                <c:smooth val="0"/>
                <c:extLst xmlns:c15="http://schemas.microsoft.com/office/drawing/2012/chart">
                  <c:ext xmlns:c16="http://schemas.microsoft.com/office/drawing/2014/chart" uri="{C3380CC4-5D6E-409C-BE32-E72D297353CC}">
                    <c16:uniqueId val="{0000000F-5D79-4643-8049-1B4CA1A980D9}"/>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'Category Dashboard'!$B$82</c15:sqref>
                        </c15:formulaRef>
                      </c:ext>
                    </c:extLst>
                    <c:strCache>
                      <c:ptCount val="1"/>
                      <c:pt idx="0">
                        <c:v>Fire/EMS</c:v>
                      </c:pt>
                    </c:strCache>
                  </c:strRef>
                </c:tx>
                <c:spPr>
                  <a:ln w="28575" cap="rnd">
                    <a:solidFill>
                      <a:schemeClr val="accent4">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Dashboard'!$C$66:$H$66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Dashboard'!$C$82:$H$82</c15:sqref>
                        </c15:formulaRef>
                      </c:ext>
                    </c:extLst>
                    <c:numCache>
                      <c:formatCode>_([$$-409]* #,##0_);_([$$-409]* \(#,##0\);_([$$-409]* "-"_);_(@_)</c:formatCode>
                      <c:ptCount val="6"/>
                      <c:pt idx="0">
                        <c:v>285000</c:v>
                      </c:pt>
                      <c:pt idx="1">
                        <c:v>200000</c:v>
                      </c:pt>
                      <c:pt idx="2">
                        <c:v>285000</c:v>
                      </c:pt>
                      <c:pt idx="3">
                        <c:v>0</c:v>
                      </c:pt>
                      <c:pt idx="4">
                        <c:v>0</c:v>
                      </c:pt>
                      <c:pt idx="5">
                        <c:v>0</c:v>
                      </c:pt>
                    </c:numCache>
                  </c:numRef>
                </c:val>
                <c:smooth val="0"/>
                <c:extLst xmlns:c15="http://schemas.microsoft.com/office/drawing/2012/chart">
                  <c:ext xmlns:c16="http://schemas.microsoft.com/office/drawing/2014/chart" uri="{C3380CC4-5D6E-409C-BE32-E72D297353CC}">
                    <c16:uniqueId val="{00000010-5D79-4643-8049-1B4CA1A980D9}"/>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'Category Dashboard'!$B$83</c15:sqref>
                        </c15:formulaRef>
                      </c:ext>
                    </c:extLst>
                    <c:strCache>
                      <c:ptCount val="1"/>
                      <c:pt idx="0">
                        <c:v>Road &amp; Levee</c:v>
                      </c:pt>
                    </c:strCache>
                  </c:strRef>
                </c:tx>
                <c:spPr>
                  <a:ln w="28575" cap="rnd">
                    <a:solidFill>
                      <a:schemeClr val="accent5">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Dashboard'!$C$66:$H$66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Dashboard'!$C$83:$H$83</c15:sqref>
                        </c15:formulaRef>
                      </c:ext>
                    </c:extLst>
                    <c:numCache>
                      <c:formatCode>_([$$-409]* #,##0_);_([$$-409]* \(#,##0\);_([$$-409]* "-"_);_(@_)</c:formatCode>
                      <c:ptCount val="6"/>
                      <c:pt idx="0">
                        <c:v>750000</c:v>
                      </c:pt>
                      <c:pt idx="1">
                        <c:v>3866000</c:v>
                      </c:pt>
                      <c:pt idx="2">
                        <c:v>775000</c:v>
                      </c:pt>
                      <c:pt idx="3">
                        <c:v>625000</c:v>
                      </c:pt>
                      <c:pt idx="4">
                        <c:v>150000</c:v>
                      </c:pt>
                      <c:pt idx="5">
                        <c:v>625000</c:v>
                      </c:pt>
                    </c:numCache>
                  </c:numRef>
                </c:val>
                <c:smooth val="0"/>
                <c:extLst xmlns:c15="http://schemas.microsoft.com/office/drawing/2012/chart">
                  <c:ext xmlns:c16="http://schemas.microsoft.com/office/drawing/2014/chart" uri="{C3380CC4-5D6E-409C-BE32-E72D297353CC}">
                    <c16:uniqueId val="{00000011-5D79-4643-8049-1B4CA1A980D9}"/>
                  </c:ext>
                </c:extLst>
              </c15:ser>
            </c15:filteredLineSeries>
            <c15:filteredLineSeries>
              <c15:ser>
                <c:idx val="17"/>
                <c:order val="17"/>
                <c:tx>
                  <c:strRef>
                    <c:extLst xmlns:c15="http://schemas.microsoft.com/office/drawing/2012/chart">
                      <c:ext xmlns:c15="http://schemas.microsoft.com/office/drawing/2012/chart" uri="{02D57815-91ED-43cb-92C2-25804820EDAC}">
                        <c15:formulaRef>
                          <c15:sqref>'Category Dashboard'!$B$84</c15:sqref>
                        </c15:formulaRef>
                      </c:ext>
                    </c:extLst>
                    <c:strCache>
                      <c:ptCount val="1"/>
                      <c:pt idx="0">
                        <c:v>Parks &amp; Rec</c:v>
                      </c:pt>
                    </c:strCache>
                  </c:strRef>
                </c:tx>
                <c:spPr>
                  <a:ln w="28575" cap="rnd">
                    <a:solidFill>
                      <a:schemeClr val="accent6">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Dashboard'!$C$66:$H$66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Dashboard'!$C$84:$H$84</c15:sqref>
                        </c15:formulaRef>
                      </c:ext>
                    </c:extLst>
                    <c:numCache>
                      <c:formatCode>_([$$-409]* #,##0_);_([$$-409]* \(#,##0\);_([$$-409]* "-"_);_(@_)</c:formatCode>
                      <c:ptCount val="6"/>
                      <c:pt idx="0">
                        <c:v>1065000</c:v>
                      </c:pt>
                      <c:pt idx="1">
                        <c:v>1238000</c:v>
                      </c:pt>
                      <c:pt idx="2">
                        <c:v>1427000</c:v>
                      </c:pt>
                      <c:pt idx="3">
                        <c:v>607000</c:v>
                      </c:pt>
                      <c:pt idx="4">
                        <c:v>125000</c:v>
                      </c:pt>
                      <c:pt idx="5">
                        <c:v>275000</c:v>
                      </c:pt>
                    </c:numCache>
                  </c:numRef>
                </c:val>
                <c:smooth val="0"/>
                <c:extLst xmlns:c15="http://schemas.microsoft.com/office/drawing/2012/chart">
                  <c:ext xmlns:c16="http://schemas.microsoft.com/office/drawing/2014/chart" uri="{C3380CC4-5D6E-409C-BE32-E72D297353CC}">
                    <c16:uniqueId val="{00000012-5D79-4643-8049-1B4CA1A980D9}"/>
                  </c:ext>
                </c:extLst>
              </c15:ser>
            </c15:filteredLineSeries>
            <c15:filteredLineSeries>
              <c15:ser>
                <c:idx val="18"/>
                <c:order val="18"/>
                <c:tx>
                  <c:strRef>
                    <c:extLst xmlns:c15="http://schemas.microsoft.com/office/drawing/2012/chart">
                      <c:ext xmlns:c15="http://schemas.microsoft.com/office/drawing/2012/chart" uri="{02D57815-91ED-43cb-92C2-25804820EDAC}">
                        <c15:formulaRef>
                          <c15:sqref>'Category Dashboard'!$B$85</c15:sqref>
                        </c15:formulaRef>
                      </c:ext>
                    </c:extLst>
                    <c:strCache>
                      <c:ptCount val="1"/>
                      <c:pt idx="0">
                        <c:v>ISWR</c:v>
                      </c:pt>
                    </c:strCache>
                  </c:strRef>
                </c:tx>
                <c:spPr>
                  <a:ln w="28575" cap="rnd">
                    <a:solidFill>
                      <a:schemeClr val="accent1">
                        <a:lumMod val="8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Dashboard'!$C$66:$H$66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Dashboard'!$C$85:$H$85</c15:sqref>
                        </c15:formulaRef>
                      </c:ext>
                    </c:extLst>
                    <c:numCache>
                      <c:formatCode>_([$$-409]* #,##0_);_([$$-409]* \(#,##0\);_([$$-409]* "-"_);_(@_)</c:formatCode>
                      <c:ptCount val="6"/>
                      <c:pt idx="0">
                        <c:v>416000</c:v>
                      </c:pt>
                      <c:pt idx="1">
                        <c:v>451000</c:v>
                      </c:pt>
                      <c:pt idx="2">
                        <c:v>87000</c:v>
                      </c:pt>
                      <c:pt idx="3">
                        <c:v>313000</c:v>
                      </c:pt>
                      <c:pt idx="4">
                        <c:v>314000</c:v>
                      </c:pt>
                      <c:pt idx="5">
                        <c:v>0</c:v>
                      </c:pt>
                    </c:numCache>
                  </c:numRef>
                </c:val>
                <c:smooth val="0"/>
                <c:extLst xmlns:c15="http://schemas.microsoft.com/office/drawing/2012/chart">
                  <c:ext xmlns:c16="http://schemas.microsoft.com/office/drawing/2014/chart" uri="{C3380CC4-5D6E-409C-BE32-E72D297353CC}">
                    <c16:uniqueId val="{00000013-5D79-4643-8049-1B4CA1A980D9}"/>
                  </c:ext>
                </c:extLst>
              </c15:ser>
            </c15:filteredLineSeries>
            <c15:filteredLineSeries>
              <c15:ser>
                <c:idx val="19"/>
                <c:order val="19"/>
                <c:tx>
                  <c:strRef>
                    <c:extLst xmlns:c15="http://schemas.microsoft.com/office/drawing/2012/chart">
                      <c:ext xmlns:c15="http://schemas.microsoft.com/office/drawing/2012/chart" uri="{02D57815-91ED-43cb-92C2-25804820EDAC}">
                        <c15:formulaRef>
                          <c15:sqref>'Category Dashboard'!$B$86</c15:sqref>
                        </c15:formulaRef>
                      </c:ext>
                    </c:extLst>
                    <c:strCache>
                      <c:ptCount val="1"/>
                      <c:pt idx="0">
                        <c:v>Fair </c:v>
                      </c:pt>
                    </c:strCache>
                  </c:strRef>
                </c:tx>
                <c:spPr>
                  <a:ln w="28575" cap="rnd">
                    <a:solidFill>
                      <a:schemeClr val="accent2">
                        <a:lumMod val="8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Dashboard'!$C$66:$H$66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Dashboard'!$C$86:$H$86</c15:sqref>
                        </c15:formulaRef>
                      </c:ext>
                    </c:extLst>
                    <c:numCache>
                      <c:formatCode>_([$$-409]* #,##0_);_([$$-409]* \(#,##0\);_([$$-409]* "-"_);_(@_)</c:formatCode>
                      <c:ptCount val="6"/>
                      <c:pt idx="0">
                        <c:v>11000</c:v>
                      </c:pt>
                      <c:pt idx="1">
                        <c:v>0</c:v>
                      </c:pt>
                      <c:pt idx="2">
                        <c:v>50000</c:v>
                      </c:pt>
                      <c:pt idx="3">
                        <c:v>0</c:v>
                      </c:pt>
                      <c:pt idx="4">
                        <c:v>0</c:v>
                      </c:pt>
                      <c:pt idx="5">
                        <c:v>125000</c:v>
                      </c:pt>
                    </c:numCache>
                  </c:numRef>
                </c:val>
                <c:smooth val="0"/>
                <c:extLst xmlns:c15="http://schemas.microsoft.com/office/drawing/2012/chart">
                  <c:ext xmlns:c16="http://schemas.microsoft.com/office/drawing/2014/chart" uri="{C3380CC4-5D6E-409C-BE32-E72D297353CC}">
                    <c16:uniqueId val="{00000014-5D79-4643-8049-1B4CA1A980D9}"/>
                  </c:ext>
                </c:extLst>
              </c15:ser>
            </c15:filteredLineSeries>
            <c15:filteredLineSeries>
              <c15:ser>
                <c:idx val="20"/>
                <c:order val="20"/>
                <c:tx>
                  <c:strRef>
                    <c:extLst xmlns:c15="http://schemas.microsoft.com/office/drawing/2012/chart">
                      <c:ext xmlns:c15="http://schemas.microsoft.com/office/drawing/2012/chart" uri="{02D57815-91ED-43cb-92C2-25804820EDAC}">
                        <c15:formulaRef>
                          <c15:sqref>'Category Dashboard'!$B$87</c15:sqref>
                        </c15:formulaRef>
                      </c:ext>
                    </c:extLst>
                    <c:strCache>
                      <c:ptCount val="1"/>
                      <c:pt idx="0">
                        <c:v>Road &amp; Levee</c:v>
                      </c:pt>
                    </c:strCache>
                  </c:strRef>
                </c:tx>
                <c:spPr>
                  <a:ln w="28575" cap="rnd">
                    <a:solidFill>
                      <a:schemeClr val="accent3">
                        <a:lumMod val="8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Dashboard'!$C$66:$H$66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Dashboard'!$C$87:$H$87</c15:sqref>
                        </c15:formulaRef>
                      </c:ext>
                    </c:extLst>
                    <c:numCache>
                      <c:formatCode>_([$$-409]* #,##0_);_([$$-409]* \(#,##0\);_([$$-409]* "-"_);_(@_)</c:formatCode>
                      <c:ptCount val="6"/>
                      <c:pt idx="0">
                        <c:v>325000</c:v>
                      </c:pt>
                      <c:pt idx="1">
                        <c:v>200000</c:v>
                      </c:pt>
                      <c:pt idx="2">
                        <c:v>0</c:v>
                      </c:pt>
                      <c:pt idx="3">
                        <c:v>0</c:v>
                      </c:pt>
                      <c:pt idx="4">
                        <c:v>0</c:v>
                      </c:pt>
                      <c:pt idx="5">
                        <c:v>450000</c:v>
                      </c:pt>
                    </c:numCache>
                  </c:numRef>
                </c:val>
                <c:smooth val="0"/>
                <c:extLst xmlns:c15="http://schemas.microsoft.com/office/drawing/2012/chart">
                  <c:ext xmlns:c16="http://schemas.microsoft.com/office/drawing/2014/chart" uri="{C3380CC4-5D6E-409C-BE32-E72D297353CC}">
                    <c16:uniqueId val="{00000015-5D79-4643-8049-1B4CA1A980D9}"/>
                  </c:ext>
                </c:extLst>
              </c15:ser>
            </c15:filteredLineSeries>
          </c:ext>
        </c:extLst>
      </c:lineChart>
      <c:catAx>
        <c:axId val="1871080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1068672"/>
        <c:crosses val="autoZero"/>
        <c:auto val="1"/>
        <c:lblAlgn val="ctr"/>
        <c:lblOffset val="100"/>
        <c:noMultiLvlLbl val="0"/>
      </c:catAx>
      <c:valAx>
        <c:axId val="1871068672"/>
        <c:scaling>
          <c:orientation val="minMax"/>
        </c:scaling>
        <c:delete val="0"/>
        <c:axPos val="l"/>
        <c:majorGridlines>
          <c:spPr>
            <a:ln w="9525" cap="flat" cmpd="sng" algn="ctr">
              <a:solidFill>
                <a:schemeClr val="tx1">
                  <a:lumMod val="15000"/>
                  <a:lumOff val="85000"/>
                </a:schemeClr>
              </a:solidFill>
              <a:round/>
            </a:ln>
            <a:effectLst/>
          </c:spPr>
        </c:majorGridlines>
        <c:numFmt formatCode="_([$$-409]* #,##0_);_([$$-409]* \(#,##0\);_([$$-4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1080736"/>
        <c:crosses val="autoZero"/>
        <c:crossBetween val="between"/>
      </c:valAx>
      <c:spPr>
        <a:noFill/>
        <a:ln>
          <a:noFill/>
        </a:ln>
        <a:effectLst/>
      </c:spPr>
    </c:plotArea>
    <c:legend>
      <c:legendPos val="r"/>
      <c:layout>
        <c:manualLayout>
          <c:xMode val="edge"/>
          <c:yMode val="edge"/>
          <c:x val="0.7358093337647863"/>
          <c:y val="0.33422979661788854"/>
          <c:w val="0.25049203609822746"/>
          <c:h val="0.4109617804623736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Repair/Replace/Maintain Assets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815931725211642"/>
          <c:y val="0.11290715372907154"/>
          <c:w val="0.58631072247456284"/>
          <c:h val="0.7234310094799794"/>
        </c:manualLayout>
      </c:layout>
      <c:lineChart>
        <c:grouping val="standard"/>
        <c:varyColors val="0"/>
        <c:ser>
          <c:idx val="8"/>
          <c:order val="8"/>
          <c:tx>
            <c:strRef>
              <c:f>'Category Dashboard'!$B$75</c:f>
              <c:strCache>
                <c:ptCount val="1"/>
                <c:pt idx="0">
                  <c:v>Planning</c:v>
                </c:pt>
              </c:strCache>
            </c:strRef>
          </c:tx>
          <c:spPr>
            <a:ln w="28575" cap="rnd">
              <a:solidFill>
                <a:schemeClr val="accent3">
                  <a:lumMod val="60000"/>
                </a:schemeClr>
              </a:solidFill>
              <a:round/>
            </a:ln>
            <a:effectLst/>
          </c:spPr>
          <c:marker>
            <c:symbol val="none"/>
          </c:marker>
          <c:cat>
            <c:strRef>
              <c:f>'Category Dashboard'!$C$66:$H$66</c:f>
              <c:strCache>
                <c:ptCount val="6"/>
                <c:pt idx="0">
                  <c:v>FY2023</c:v>
                </c:pt>
                <c:pt idx="1">
                  <c:v>FY2024</c:v>
                </c:pt>
                <c:pt idx="2">
                  <c:v>FY2025</c:v>
                </c:pt>
                <c:pt idx="3">
                  <c:v>FY2026</c:v>
                </c:pt>
                <c:pt idx="4">
                  <c:v>FY2027</c:v>
                </c:pt>
                <c:pt idx="5">
                  <c:v>Unscheduled</c:v>
                </c:pt>
              </c:strCache>
            </c:strRef>
          </c:cat>
          <c:val>
            <c:numRef>
              <c:f>'Category Dashboard'!$C$75:$H$75</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9-68E0-4C6D-8C1E-1917F20BFD2C}"/>
            </c:ext>
          </c:extLst>
        </c:ser>
        <c:ser>
          <c:idx val="9"/>
          <c:order val="9"/>
          <c:tx>
            <c:strRef>
              <c:f>'Category Dashboard'!$B$76</c:f>
              <c:strCache>
                <c:ptCount val="1"/>
                <c:pt idx="0">
                  <c:v>Public Works</c:v>
                </c:pt>
              </c:strCache>
            </c:strRef>
          </c:tx>
          <c:spPr>
            <a:ln w="28575" cap="rnd">
              <a:solidFill>
                <a:schemeClr val="accent4">
                  <a:lumMod val="60000"/>
                </a:schemeClr>
              </a:solidFill>
              <a:round/>
            </a:ln>
            <a:effectLst/>
          </c:spPr>
          <c:marker>
            <c:symbol val="none"/>
          </c:marker>
          <c:cat>
            <c:strRef>
              <c:f>'Category Dashboard'!$C$66:$H$66</c:f>
              <c:strCache>
                <c:ptCount val="6"/>
                <c:pt idx="0">
                  <c:v>FY2023</c:v>
                </c:pt>
                <c:pt idx="1">
                  <c:v>FY2024</c:v>
                </c:pt>
                <c:pt idx="2">
                  <c:v>FY2025</c:v>
                </c:pt>
                <c:pt idx="3">
                  <c:v>FY2026</c:v>
                </c:pt>
                <c:pt idx="4">
                  <c:v>FY2027</c:v>
                </c:pt>
                <c:pt idx="5">
                  <c:v>Unscheduled</c:v>
                </c:pt>
              </c:strCache>
            </c:strRef>
          </c:cat>
          <c:val>
            <c:numRef>
              <c:f>'Category Dashboard'!$C$76:$H$76</c:f>
              <c:numCache>
                <c:formatCode>_([$$-409]* #,##0_);_([$$-409]* \(#,##0\);_([$$-409]* "-"_);_(@_)</c:formatCode>
                <c:ptCount val="6"/>
                <c:pt idx="0">
                  <c:v>146250</c:v>
                </c:pt>
                <c:pt idx="1">
                  <c:v>3192500</c:v>
                </c:pt>
                <c:pt idx="2">
                  <c:v>2931250</c:v>
                </c:pt>
                <c:pt idx="3">
                  <c:v>1717500</c:v>
                </c:pt>
                <c:pt idx="4">
                  <c:v>3775000</c:v>
                </c:pt>
                <c:pt idx="5">
                  <c:v>0</c:v>
                </c:pt>
              </c:numCache>
            </c:numRef>
          </c:val>
          <c:smooth val="0"/>
          <c:extLst>
            <c:ext xmlns:c16="http://schemas.microsoft.com/office/drawing/2014/chart" uri="{C3380CC4-5D6E-409C-BE32-E72D297353CC}">
              <c16:uniqueId val="{0000000A-68E0-4C6D-8C1E-1917F20BFD2C}"/>
            </c:ext>
          </c:extLst>
        </c:ser>
        <c:ser>
          <c:idx val="10"/>
          <c:order val="10"/>
          <c:tx>
            <c:strRef>
              <c:f>'Category Dashboard'!$B$77</c:f>
              <c:strCache>
                <c:ptCount val="1"/>
                <c:pt idx="0">
                  <c:v>Sheriff</c:v>
                </c:pt>
              </c:strCache>
            </c:strRef>
          </c:tx>
          <c:spPr>
            <a:ln w="28575" cap="rnd">
              <a:solidFill>
                <a:schemeClr val="accent5">
                  <a:lumMod val="60000"/>
                </a:schemeClr>
              </a:solidFill>
              <a:round/>
            </a:ln>
            <a:effectLst/>
          </c:spPr>
          <c:marker>
            <c:symbol val="none"/>
          </c:marker>
          <c:cat>
            <c:strRef>
              <c:f>'Category Dashboard'!$C$66:$H$66</c:f>
              <c:strCache>
                <c:ptCount val="6"/>
                <c:pt idx="0">
                  <c:v>FY2023</c:v>
                </c:pt>
                <c:pt idx="1">
                  <c:v>FY2024</c:v>
                </c:pt>
                <c:pt idx="2">
                  <c:v>FY2025</c:v>
                </c:pt>
                <c:pt idx="3">
                  <c:v>FY2026</c:v>
                </c:pt>
                <c:pt idx="4">
                  <c:v>FY2027</c:v>
                </c:pt>
                <c:pt idx="5">
                  <c:v>Unscheduled</c:v>
                </c:pt>
              </c:strCache>
            </c:strRef>
          </c:cat>
          <c:val>
            <c:numRef>
              <c:f>'Category Dashboard'!$C$77:$H$77</c:f>
              <c:numCache>
                <c:formatCode>_([$$-409]* #,##0_);_([$$-409]* \(#,##0\);_([$$-409]* "-"_);_(@_)</c:formatCode>
                <c:ptCount val="6"/>
                <c:pt idx="0">
                  <c:v>175000</c:v>
                </c:pt>
                <c:pt idx="1">
                  <c:v>10000</c:v>
                </c:pt>
                <c:pt idx="2">
                  <c:v>10000</c:v>
                </c:pt>
                <c:pt idx="3">
                  <c:v>10000</c:v>
                </c:pt>
                <c:pt idx="4">
                  <c:v>10000</c:v>
                </c:pt>
                <c:pt idx="5">
                  <c:v>0</c:v>
                </c:pt>
              </c:numCache>
            </c:numRef>
          </c:val>
          <c:smooth val="0"/>
          <c:extLst>
            <c:ext xmlns:c16="http://schemas.microsoft.com/office/drawing/2014/chart" uri="{C3380CC4-5D6E-409C-BE32-E72D297353CC}">
              <c16:uniqueId val="{0000000B-68E0-4C6D-8C1E-1917F20BFD2C}"/>
            </c:ext>
          </c:extLst>
        </c:ser>
        <c:ser>
          <c:idx val="11"/>
          <c:order val="11"/>
          <c:tx>
            <c:strRef>
              <c:f>'Category Dashboard'!$B$78</c:f>
              <c:strCache>
                <c:ptCount val="1"/>
                <c:pt idx="0">
                  <c:v>Sheriff - Communications</c:v>
                </c:pt>
              </c:strCache>
            </c:strRef>
          </c:tx>
          <c:spPr>
            <a:ln w="28575" cap="rnd">
              <a:solidFill>
                <a:schemeClr val="accent6">
                  <a:lumMod val="60000"/>
                </a:schemeClr>
              </a:solidFill>
              <a:round/>
            </a:ln>
            <a:effectLst/>
          </c:spPr>
          <c:marker>
            <c:symbol val="none"/>
          </c:marker>
          <c:cat>
            <c:strRef>
              <c:f>'Category Dashboard'!$C$66:$H$66</c:f>
              <c:strCache>
                <c:ptCount val="6"/>
                <c:pt idx="0">
                  <c:v>FY2023</c:v>
                </c:pt>
                <c:pt idx="1">
                  <c:v>FY2024</c:v>
                </c:pt>
                <c:pt idx="2">
                  <c:v>FY2025</c:v>
                </c:pt>
                <c:pt idx="3">
                  <c:v>FY2026</c:v>
                </c:pt>
                <c:pt idx="4">
                  <c:v>FY2027</c:v>
                </c:pt>
                <c:pt idx="5">
                  <c:v>Unscheduled</c:v>
                </c:pt>
              </c:strCache>
            </c:strRef>
          </c:cat>
          <c:val>
            <c:numRef>
              <c:f>'Category Dashboard'!$C$78:$H$78</c:f>
              <c:numCache>
                <c:formatCode>_([$$-409]* #,##0_);_([$$-409]* \(#,##0\);_([$$-409]* "-"_);_(@_)</c:formatCode>
                <c:ptCount val="6"/>
                <c:pt idx="0">
                  <c:v>500000</c:v>
                </c:pt>
                <c:pt idx="1">
                  <c:v>385000</c:v>
                </c:pt>
                <c:pt idx="2">
                  <c:v>0</c:v>
                </c:pt>
                <c:pt idx="3">
                  <c:v>292000</c:v>
                </c:pt>
                <c:pt idx="4">
                  <c:v>0</c:v>
                </c:pt>
                <c:pt idx="5">
                  <c:v>0</c:v>
                </c:pt>
              </c:numCache>
            </c:numRef>
          </c:val>
          <c:smooth val="0"/>
          <c:extLst>
            <c:ext xmlns:c16="http://schemas.microsoft.com/office/drawing/2014/chart" uri="{C3380CC4-5D6E-409C-BE32-E72D297353CC}">
              <c16:uniqueId val="{0000000C-68E0-4C6D-8C1E-1917F20BFD2C}"/>
            </c:ext>
          </c:extLst>
        </c:ser>
        <c:ser>
          <c:idx val="12"/>
          <c:order val="12"/>
          <c:tx>
            <c:strRef>
              <c:f>'Category Dashboard'!$B$79</c:f>
              <c:strCache>
                <c:ptCount val="1"/>
                <c:pt idx="0">
                  <c:v>Sheriff - Detention</c:v>
                </c:pt>
              </c:strCache>
            </c:strRef>
          </c:tx>
          <c:spPr>
            <a:ln w="28575" cap="rnd">
              <a:solidFill>
                <a:schemeClr val="accent1">
                  <a:lumMod val="80000"/>
                  <a:lumOff val="20000"/>
                </a:schemeClr>
              </a:solidFill>
              <a:round/>
            </a:ln>
            <a:effectLst/>
          </c:spPr>
          <c:marker>
            <c:symbol val="none"/>
          </c:marker>
          <c:cat>
            <c:strRef>
              <c:f>'Category Dashboard'!$C$66:$H$66</c:f>
              <c:strCache>
                <c:ptCount val="6"/>
                <c:pt idx="0">
                  <c:v>FY2023</c:v>
                </c:pt>
                <c:pt idx="1">
                  <c:v>FY2024</c:v>
                </c:pt>
                <c:pt idx="2">
                  <c:v>FY2025</c:v>
                </c:pt>
                <c:pt idx="3">
                  <c:v>FY2026</c:v>
                </c:pt>
                <c:pt idx="4">
                  <c:v>FY2027</c:v>
                </c:pt>
                <c:pt idx="5">
                  <c:v>Unscheduled</c:v>
                </c:pt>
              </c:strCache>
            </c:strRef>
          </c:cat>
          <c:val>
            <c:numRef>
              <c:f>'Category Dashboard'!$C$79:$H$79</c:f>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D-68E0-4C6D-8C1E-1917F20BFD2C}"/>
            </c:ext>
          </c:extLst>
        </c:ser>
        <c:ser>
          <c:idx val="13"/>
          <c:order val="13"/>
          <c:tx>
            <c:strRef>
              <c:f>'Category Dashboard'!$B$80</c:f>
              <c:strCache>
                <c:ptCount val="1"/>
                <c:pt idx="0">
                  <c:v>Sheriff - SAR</c:v>
                </c:pt>
              </c:strCache>
            </c:strRef>
          </c:tx>
          <c:spPr>
            <a:ln w="28575" cap="rnd">
              <a:solidFill>
                <a:schemeClr val="accent2">
                  <a:lumMod val="80000"/>
                  <a:lumOff val="20000"/>
                </a:schemeClr>
              </a:solidFill>
              <a:round/>
            </a:ln>
            <a:effectLst/>
          </c:spPr>
          <c:marker>
            <c:symbol val="none"/>
          </c:marker>
          <c:cat>
            <c:strRef>
              <c:f>'Category Dashboard'!$C$66:$H$66</c:f>
              <c:strCache>
                <c:ptCount val="6"/>
                <c:pt idx="0">
                  <c:v>FY2023</c:v>
                </c:pt>
                <c:pt idx="1">
                  <c:v>FY2024</c:v>
                </c:pt>
                <c:pt idx="2">
                  <c:v>FY2025</c:v>
                </c:pt>
                <c:pt idx="3">
                  <c:v>FY2026</c:v>
                </c:pt>
                <c:pt idx="4">
                  <c:v>FY2027</c:v>
                </c:pt>
                <c:pt idx="5">
                  <c:v>Unscheduled</c:v>
                </c:pt>
              </c:strCache>
            </c:strRef>
          </c:cat>
          <c:val>
            <c:numRef>
              <c:f>'Category Dashboard'!$C$80:$H$80</c:f>
              <c:numCache>
                <c:formatCode>_([$$-409]* #,##0_);_([$$-409]* \(#,##0\);_([$$-409]* "-"_);_(@_)</c:formatCode>
                <c:ptCount val="6"/>
                <c:pt idx="0">
                  <c:v>250000</c:v>
                </c:pt>
                <c:pt idx="1">
                  <c:v>0</c:v>
                </c:pt>
                <c:pt idx="2">
                  <c:v>0</c:v>
                </c:pt>
                <c:pt idx="3">
                  <c:v>0</c:v>
                </c:pt>
                <c:pt idx="4">
                  <c:v>0</c:v>
                </c:pt>
                <c:pt idx="5">
                  <c:v>0</c:v>
                </c:pt>
              </c:numCache>
            </c:numRef>
          </c:val>
          <c:smooth val="0"/>
          <c:extLst>
            <c:ext xmlns:c16="http://schemas.microsoft.com/office/drawing/2014/chart" uri="{C3380CC4-5D6E-409C-BE32-E72D297353CC}">
              <c16:uniqueId val="{0000000E-68E0-4C6D-8C1E-1917F20BFD2C}"/>
            </c:ext>
          </c:extLst>
        </c:ser>
        <c:ser>
          <c:idx val="14"/>
          <c:order val="14"/>
          <c:tx>
            <c:strRef>
              <c:f>'Category Dashboard'!$B$81</c:f>
              <c:strCache>
                <c:ptCount val="1"/>
                <c:pt idx="0">
                  <c:v>Fire/EMS</c:v>
                </c:pt>
              </c:strCache>
            </c:strRef>
          </c:tx>
          <c:spPr>
            <a:ln w="28575" cap="rnd">
              <a:solidFill>
                <a:schemeClr val="accent3">
                  <a:lumMod val="80000"/>
                  <a:lumOff val="20000"/>
                </a:schemeClr>
              </a:solidFill>
              <a:round/>
            </a:ln>
            <a:effectLst/>
          </c:spPr>
          <c:marker>
            <c:symbol val="none"/>
          </c:marker>
          <c:cat>
            <c:strRef>
              <c:f>'Category Dashboard'!$C$66:$H$66</c:f>
              <c:strCache>
                <c:ptCount val="6"/>
                <c:pt idx="0">
                  <c:v>FY2023</c:v>
                </c:pt>
                <c:pt idx="1">
                  <c:v>FY2024</c:v>
                </c:pt>
                <c:pt idx="2">
                  <c:v>FY2025</c:v>
                </c:pt>
                <c:pt idx="3">
                  <c:v>FY2026</c:v>
                </c:pt>
                <c:pt idx="4">
                  <c:v>FY2027</c:v>
                </c:pt>
                <c:pt idx="5">
                  <c:v>Unscheduled</c:v>
                </c:pt>
              </c:strCache>
            </c:strRef>
          </c:cat>
          <c:val>
            <c:numRef>
              <c:f>'Category Dashboard'!$C$81:$H$81</c:f>
              <c:numCache>
                <c:formatCode>_([$$-409]* #,##0_);_([$$-409]* \(#,##0\);_([$$-409]* "-"_);_(@_)</c:formatCode>
                <c:ptCount val="6"/>
                <c:pt idx="0">
                  <c:v>841000</c:v>
                </c:pt>
                <c:pt idx="1">
                  <c:v>4318000</c:v>
                </c:pt>
                <c:pt idx="2">
                  <c:v>11000</c:v>
                </c:pt>
                <c:pt idx="3">
                  <c:v>11000</c:v>
                </c:pt>
                <c:pt idx="4">
                  <c:v>0</c:v>
                </c:pt>
                <c:pt idx="5">
                  <c:v>12400000</c:v>
                </c:pt>
              </c:numCache>
            </c:numRef>
          </c:val>
          <c:smooth val="0"/>
          <c:extLst>
            <c:ext xmlns:c16="http://schemas.microsoft.com/office/drawing/2014/chart" uri="{C3380CC4-5D6E-409C-BE32-E72D297353CC}">
              <c16:uniqueId val="{0000000F-68E0-4C6D-8C1E-1917F20BFD2C}"/>
            </c:ext>
          </c:extLst>
        </c:ser>
        <c:ser>
          <c:idx val="15"/>
          <c:order val="15"/>
          <c:tx>
            <c:strRef>
              <c:f>'Category Dashboard'!$B$82</c:f>
              <c:strCache>
                <c:ptCount val="1"/>
                <c:pt idx="0">
                  <c:v>Fire/EMS</c:v>
                </c:pt>
              </c:strCache>
            </c:strRef>
          </c:tx>
          <c:spPr>
            <a:ln w="28575" cap="rnd">
              <a:solidFill>
                <a:schemeClr val="accent4">
                  <a:lumMod val="80000"/>
                  <a:lumOff val="20000"/>
                </a:schemeClr>
              </a:solidFill>
              <a:round/>
            </a:ln>
            <a:effectLst/>
          </c:spPr>
          <c:marker>
            <c:symbol val="none"/>
          </c:marker>
          <c:cat>
            <c:strRef>
              <c:f>'Category Dashboard'!$C$66:$H$66</c:f>
              <c:strCache>
                <c:ptCount val="6"/>
                <c:pt idx="0">
                  <c:v>FY2023</c:v>
                </c:pt>
                <c:pt idx="1">
                  <c:v>FY2024</c:v>
                </c:pt>
                <c:pt idx="2">
                  <c:v>FY2025</c:v>
                </c:pt>
                <c:pt idx="3">
                  <c:v>FY2026</c:v>
                </c:pt>
                <c:pt idx="4">
                  <c:v>FY2027</c:v>
                </c:pt>
                <c:pt idx="5">
                  <c:v>Unscheduled</c:v>
                </c:pt>
              </c:strCache>
            </c:strRef>
          </c:cat>
          <c:val>
            <c:numRef>
              <c:f>'Category Dashboard'!$C$82:$H$82</c:f>
              <c:numCache>
                <c:formatCode>_([$$-409]* #,##0_);_([$$-409]* \(#,##0\);_([$$-409]* "-"_);_(@_)</c:formatCode>
                <c:ptCount val="6"/>
                <c:pt idx="0">
                  <c:v>285000</c:v>
                </c:pt>
                <c:pt idx="1">
                  <c:v>200000</c:v>
                </c:pt>
                <c:pt idx="2">
                  <c:v>285000</c:v>
                </c:pt>
                <c:pt idx="3">
                  <c:v>0</c:v>
                </c:pt>
                <c:pt idx="4">
                  <c:v>0</c:v>
                </c:pt>
                <c:pt idx="5">
                  <c:v>0</c:v>
                </c:pt>
              </c:numCache>
            </c:numRef>
          </c:val>
          <c:smooth val="0"/>
          <c:extLst>
            <c:ext xmlns:c16="http://schemas.microsoft.com/office/drawing/2014/chart" uri="{C3380CC4-5D6E-409C-BE32-E72D297353CC}">
              <c16:uniqueId val="{00000010-68E0-4C6D-8C1E-1917F20BFD2C}"/>
            </c:ext>
          </c:extLst>
        </c:ser>
        <c:ser>
          <c:idx val="16"/>
          <c:order val="16"/>
          <c:tx>
            <c:strRef>
              <c:f>'Category Dashboard'!$B$83</c:f>
              <c:strCache>
                <c:ptCount val="1"/>
                <c:pt idx="0">
                  <c:v>Road &amp; Levee</c:v>
                </c:pt>
              </c:strCache>
            </c:strRef>
          </c:tx>
          <c:spPr>
            <a:ln w="28575" cap="rnd">
              <a:solidFill>
                <a:schemeClr val="accent5">
                  <a:lumMod val="80000"/>
                  <a:lumOff val="20000"/>
                </a:schemeClr>
              </a:solidFill>
              <a:round/>
            </a:ln>
            <a:effectLst/>
          </c:spPr>
          <c:marker>
            <c:symbol val="none"/>
          </c:marker>
          <c:cat>
            <c:strRef>
              <c:f>'Category Dashboard'!$C$66:$H$66</c:f>
              <c:strCache>
                <c:ptCount val="6"/>
                <c:pt idx="0">
                  <c:v>FY2023</c:v>
                </c:pt>
                <c:pt idx="1">
                  <c:v>FY2024</c:v>
                </c:pt>
                <c:pt idx="2">
                  <c:v>FY2025</c:v>
                </c:pt>
                <c:pt idx="3">
                  <c:v>FY2026</c:v>
                </c:pt>
                <c:pt idx="4">
                  <c:v>FY2027</c:v>
                </c:pt>
                <c:pt idx="5">
                  <c:v>Unscheduled</c:v>
                </c:pt>
              </c:strCache>
            </c:strRef>
          </c:cat>
          <c:val>
            <c:numRef>
              <c:f>'Category Dashboard'!$C$83:$H$83</c:f>
              <c:numCache>
                <c:formatCode>_([$$-409]* #,##0_);_([$$-409]* \(#,##0\);_([$$-409]* "-"_);_(@_)</c:formatCode>
                <c:ptCount val="6"/>
                <c:pt idx="0">
                  <c:v>750000</c:v>
                </c:pt>
                <c:pt idx="1">
                  <c:v>3866000</c:v>
                </c:pt>
                <c:pt idx="2">
                  <c:v>775000</c:v>
                </c:pt>
                <c:pt idx="3">
                  <c:v>625000</c:v>
                </c:pt>
                <c:pt idx="4">
                  <c:v>150000</c:v>
                </c:pt>
                <c:pt idx="5">
                  <c:v>625000</c:v>
                </c:pt>
              </c:numCache>
            </c:numRef>
          </c:val>
          <c:smooth val="0"/>
          <c:extLst>
            <c:ext xmlns:c16="http://schemas.microsoft.com/office/drawing/2014/chart" uri="{C3380CC4-5D6E-409C-BE32-E72D297353CC}">
              <c16:uniqueId val="{00000011-68E0-4C6D-8C1E-1917F20BFD2C}"/>
            </c:ext>
          </c:extLst>
        </c:ser>
        <c:ser>
          <c:idx val="17"/>
          <c:order val="17"/>
          <c:tx>
            <c:strRef>
              <c:f>'Category Dashboard'!$B$84</c:f>
              <c:strCache>
                <c:ptCount val="1"/>
                <c:pt idx="0">
                  <c:v>Parks &amp; Rec</c:v>
                </c:pt>
              </c:strCache>
            </c:strRef>
          </c:tx>
          <c:spPr>
            <a:ln w="28575" cap="rnd">
              <a:solidFill>
                <a:schemeClr val="accent6">
                  <a:lumMod val="80000"/>
                  <a:lumOff val="20000"/>
                </a:schemeClr>
              </a:solidFill>
              <a:round/>
            </a:ln>
            <a:effectLst/>
          </c:spPr>
          <c:marker>
            <c:symbol val="none"/>
          </c:marker>
          <c:cat>
            <c:strRef>
              <c:f>'Category Dashboard'!$C$66:$H$66</c:f>
              <c:strCache>
                <c:ptCount val="6"/>
                <c:pt idx="0">
                  <c:v>FY2023</c:v>
                </c:pt>
                <c:pt idx="1">
                  <c:v>FY2024</c:v>
                </c:pt>
                <c:pt idx="2">
                  <c:v>FY2025</c:v>
                </c:pt>
                <c:pt idx="3">
                  <c:v>FY2026</c:v>
                </c:pt>
                <c:pt idx="4">
                  <c:v>FY2027</c:v>
                </c:pt>
                <c:pt idx="5">
                  <c:v>Unscheduled</c:v>
                </c:pt>
              </c:strCache>
            </c:strRef>
          </c:cat>
          <c:val>
            <c:numRef>
              <c:f>'Category Dashboard'!$C$84:$H$84</c:f>
              <c:numCache>
                <c:formatCode>_([$$-409]* #,##0_);_([$$-409]* \(#,##0\);_([$$-409]* "-"_);_(@_)</c:formatCode>
                <c:ptCount val="6"/>
                <c:pt idx="0">
                  <c:v>1065000</c:v>
                </c:pt>
                <c:pt idx="1">
                  <c:v>1238000</c:v>
                </c:pt>
                <c:pt idx="2">
                  <c:v>1427000</c:v>
                </c:pt>
                <c:pt idx="3">
                  <c:v>607000</c:v>
                </c:pt>
                <c:pt idx="4">
                  <c:v>125000</c:v>
                </c:pt>
                <c:pt idx="5">
                  <c:v>275000</c:v>
                </c:pt>
              </c:numCache>
            </c:numRef>
          </c:val>
          <c:smooth val="0"/>
          <c:extLst>
            <c:ext xmlns:c16="http://schemas.microsoft.com/office/drawing/2014/chart" uri="{C3380CC4-5D6E-409C-BE32-E72D297353CC}">
              <c16:uniqueId val="{00000012-68E0-4C6D-8C1E-1917F20BFD2C}"/>
            </c:ext>
          </c:extLst>
        </c:ser>
        <c:ser>
          <c:idx val="18"/>
          <c:order val="18"/>
          <c:tx>
            <c:strRef>
              <c:f>'Category Dashboard'!$B$85</c:f>
              <c:strCache>
                <c:ptCount val="1"/>
                <c:pt idx="0">
                  <c:v>ISWR</c:v>
                </c:pt>
              </c:strCache>
            </c:strRef>
          </c:tx>
          <c:spPr>
            <a:ln w="28575" cap="rnd">
              <a:solidFill>
                <a:schemeClr val="accent1">
                  <a:lumMod val="80000"/>
                </a:schemeClr>
              </a:solidFill>
              <a:round/>
            </a:ln>
            <a:effectLst/>
          </c:spPr>
          <c:marker>
            <c:symbol val="none"/>
          </c:marker>
          <c:cat>
            <c:strRef>
              <c:f>'Category Dashboard'!$C$66:$H$66</c:f>
              <c:strCache>
                <c:ptCount val="6"/>
                <c:pt idx="0">
                  <c:v>FY2023</c:v>
                </c:pt>
                <c:pt idx="1">
                  <c:v>FY2024</c:v>
                </c:pt>
                <c:pt idx="2">
                  <c:v>FY2025</c:v>
                </c:pt>
                <c:pt idx="3">
                  <c:v>FY2026</c:v>
                </c:pt>
                <c:pt idx="4">
                  <c:v>FY2027</c:v>
                </c:pt>
                <c:pt idx="5">
                  <c:v>Unscheduled</c:v>
                </c:pt>
              </c:strCache>
            </c:strRef>
          </c:cat>
          <c:val>
            <c:numRef>
              <c:f>'Category Dashboard'!$C$85:$H$85</c:f>
              <c:numCache>
                <c:formatCode>_([$$-409]* #,##0_);_([$$-409]* \(#,##0\);_([$$-409]* "-"_);_(@_)</c:formatCode>
                <c:ptCount val="6"/>
                <c:pt idx="0">
                  <c:v>416000</c:v>
                </c:pt>
                <c:pt idx="1">
                  <c:v>451000</c:v>
                </c:pt>
                <c:pt idx="2">
                  <c:v>87000</c:v>
                </c:pt>
                <c:pt idx="3">
                  <c:v>313000</c:v>
                </c:pt>
                <c:pt idx="4">
                  <c:v>314000</c:v>
                </c:pt>
                <c:pt idx="5">
                  <c:v>0</c:v>
                </c:pt>
              </c:numCache>
            </c:numRef>
          </c:val>
          <c:smooth val="0"/>
          <c:extLst>
            <c:ext xmlns:c16="http://schemas.microsoft.com/office/drawing/2014/chart" uri="{C3380CC4-5D6E-409C-BE32-E72D297353CC}">
              <c16:uniqueId val="{00000013-68E0-4C6D-8C1E-1917F20BFD2C}"/>
            </c:ext>
          </c:extLst>
        </c:ser>
        <c:ser>
          <c:idx val="19"/>
          <c:order val="19"/>
          <c:tx>
            <c:strRef>
              <c:f>'Category Dashboard'!$B$86</c:f>
              <c:strCache>
                <c:ptCount val="1"/>
                <c:pt idx="0">
                  <c:v>Fair </c:v>
                </c:pt>
              </c:strCache>
            </c:strRef>
          </c:tx>
          <c:spPr>
            <a:ln w="28575" cap="rnd">
              <a:solidFill>
                <a:schemeClr val="accent2">
                  <a:lumMod val="80000"/>
                </a:schemeClr>
              </a:solidFill>
              <a:round/>
            </a:ln>
            <a:effectLst/>
          </c:spPr>
          <c:marker>
            <c:symbol val="none"/>
          </c:marker>
          <c:cat>
            <c:strRef>
              <c:f>'Category Dashboard'!$C$66:$H$66</c:f>
              <c:strCache>
                <c:ptCount val="6"/>
                <c:pt idx="0">
                  <c:v>FY2023</c:v>
                </c:pt>
                <c:pt idx="1">
                  <c:v>FY2024</c:v>
                </c:pt>
                <c:pt idx="2">
                  <c:v>FY2025</c:v>
                </c:pt>
                <c:pt idx="3">
                  <c:v>FY2026</c:v>
                </c:pt>
                <c:pt idx="4">
                  <c:v>FY2027</c:v>
                </c:pt>
                <c:pt idx="5">
                  <c:v>Unscheduled</c:v>
                </c:pt>
              </c:strCache>
            </c:strRef>
          </c:cat>
          <c:val>
            <c:numRef>
              <c:f>'Category Dashboard'!$C$86:$H$86</c:f>
              <c:numCache>
                <c:formatCode>_([$$-409]* #,##0_);_([$$-409]* \(#,##0\);_([$$-409]* "-"_);_(@_)</c:formatCode>
                <c:ptCount val="6"/>
                <c:pt idx="0">
                  <c:v>11000</c:v>
                </c:pt>
                <c:pt idx="1">
                  <c:v>0</c:v>
                </c:pt>
                <c:pt idx="2">
                  <c:v>50000</c:v>
                </c:pt>
                <c:pt idx="3">
                  <c:v>0</c:v>
                </c:pt>
                <c:pt idx="4">
                  <c:v>0</c:v>
                </c:pt>
                <c:pt idx="5">
                  <c:v>125000</c:v>
                </c:pt>
              </c:numCache>
            </c:numRef>
          </c:val>
          <c:smooth val="0"/>
          <c:extLst>
            <c:ext xmlns:c16="http://schemas.microsoft.com/office/drawing/2014/chart" uri="{C3380CC4-5D6E-409C-BE32-E72D297353CC}">
              <c16:uniqueId val="{00000014-68E0-4C6D-8C1E-1917F20BFD2C}"/>
            </c:ext>
          </c:extLst>
        </c:ser>
        <c:ser>
          <c:idx val="20"/>
          <c:order val="20"/>
          <c:tx>
            <c:strRef>
              <c:f>'Category Dashboard'!$B$87</c:f>
              <c:strCache>
                <c:ptCount val="1"/>
                <c:pt idx="0">
                  <c:v>Road &amp; Levee</c:v>
                </c:pt>
              </c:strCache>
            </c:strRef>
          </c:tx>
          <c:spPr>
            <a:ln w="28575" cap="rnd">
              <a:solidFill>
                <a:schemeClr val="accent3">
                  <a:lumMod val="80000"/>
                </a:schemeClr>
              </a:solidFill>
              <a:round/>
            </a:ln>
            <a:effectLst/>
          </c:spPr>
          <c:marker>
            <c:symbol val="none"/>
          </c:marker>
          <c:cat>
            <c:strRef>
              <c:f>'Category Dashboard'!$C$66:$H$66</c:f>
              <c:strCache>
                <c:ptCount val="6"/>
                <c:pt idx="0">
                  <c:v>FY2023</c:v>
                </c:pt>
                <c:pt idx="1">
                  <c:v>FY2024</c:v>
                </c:pt>
                <c:pt idx="2">
                  <c:v>FY2025</c:v>
                </c:pt>
                <c:pt idx="3">
                  <c:v>FY2026</c:v>
                </c:pt>
                <c:pt idx="4">
                  <c:v>FY2027</c:v>
                </c:pt>
                <c:pt idx="5">
                  <c:v>Unscheduled</c:v>
                </c:pt>
              </c:strCache>
            </c:strRef>
          </c:cat>
          <c:val>
            <c:numRef>
              <c:f>'Category Dashboard'!$C$87:$H$87</c:f>
              <c:numCache>
                <c:formatCode>_([$$-409]* #,##0_);_([$$-409]* \(#,##0\);_([$$-409]* "-"_);_(@_)</c:formatCode>
                <c:ptCount val="6"/>
                <c:pt idx="0">
                  <c:v>325000</c:v>
                </c:pt>
                <c:pt idx="1">
                  <c:v>200000</c:v>
                </c:pt>
                <c:pt idx="2">
                  <c:v>0</c:v>
                </c:pt>
                <c:pt idx="3">
                  <c:v>0</c:v>
                </c:pt>
                <c:pt idx="4">
                  <c:v>0</c:v>
                </c:pt>
                <c:pt idx="5">
                  <c:v>450000</c:v>
                </c:pt>
              </c:numCache>
            </c:numRef>
          </c:val>
          <c:smooth val="0"/>
          <c:extLst>
            <c:ext xmlns:c16="http://schemas.microsoft.com/office/drawing/2014/chart" uri="{C3380CC4-5D6E-409C-BE32-E72D297353CC}">
              <c16:uniqueId val="{00000015-68E0-4C6D-8C1E-1917F20BFD2C}"/>
            </c:ext>
          </c:extLst>
        </c:ser>
        <c:dLbls>
          <c:showLegendKey val="0"/>
          <c:showVal val="0"/>
          <c:showCatName val="0"/>
          <c:showSerName val="0"/>
          <c:showPercent val="0"/>
          <c:showBubbleSize val="0"/>
        </c:dLbls>
        <c:smooth val="0"/>
        <c:axId val="1871089472"/>
        <c:axId val="1871111104"/>
        <c:extLst>
          <c:ext xmlns:c15="http://schemas.microsoft.com/office/drawing/2012/chart" uri="{02D57815-91ED-43cb-92C2-25804820EDAC}">
            <c15:filteredLineSeries>
              <c15:ser>
                <c:idx val="0"/>
                <c:order val="0"/>
                <c:tx>
                  <c:strRef>
                    <c:extLst>
                      <c:ext uri="{02D57815-91ED-43cb-92C2-25804820EDAC}">
                        <c15:formulaRef>
                          <c15:sqref>'Category Dashboard'!$B$67</c15:sqref>
                        </c15:formulaRef>
                      </c:ext>
                    </c:extLst>
                    <c:strCache>
                      <c:ptCount val="1"/>
                      <c:pt idx="0">
                        <c:v>Administration</c:v>
                      </c:pt>
                    </c:strCache>
                  </c:strRef>
                </c:tx>
                <c:spPr>
                  <a:ln w="28575" cap="rnd">
                    <a:solidFill>
                      <a:schemeClr val="accent1"/>
                    </a:solidFill>
                    <a:round/>
                  </a:ln>
                  <a:effectLst/>
                </c:spPr>
                <c:marker>
                  <c:symbol val="none"/>
                </c:marker>
                <c:cat>
                  <c:strRef>
                    <c:extLst>
                      <c:ext uri="{02D57815-91ED-43cb-92C2-25804820EDAC}">
                        <c15:formulaRef>
                          <c15:sqref>'Category Dashboard'!$C$66:$H$66</c15:sqref>
                        </c15:formulaRef>
                      </c:ext>
                    </c:extLst>
                    <c:strCache>
                      <c:ptCount val="6"/>
                      <c:pt idx="0">
                        <c:v>FY2023</c:v>
                      </c:pt>
                      <c:pt idx="1">
                        <c:v>FY2024</c:v>
                      </c:pt>
                      <c:pt idx="2">
                        <c:v>FY2025</c:v>
                      </c:pt>
                      <c:pt idx="3">
                        <c:v>FY2026</c:v>
                      </c:pt>
                      <c:pt idx="4">
                        <c:v>FY2027</c:v>
                      </c:pt>
                      <c:pt idx="5">
                        <c:v>Unscheduled</c:v>
                      </c:pt>
                    </c:strCache>
                  </c:strRef>
                </c:cat>
                <c:val>
                  <c:numRef>
                    <c:extLst>
                      <c:ext uri="{02D57815-91ED-43cb-92C2-25804820EDAC}">
                        <c15:formulaRef>
                          <c15:sqref>'Category Dashboard'!$C$67:$H$67</c15:sqref>
                        </c15:formulaRef>
                      </c:ext>
                    </c:extLst>
                    <c:numCache>
                      <c:formatCode>_([$$-409]* #,##0_);_([$$-409]* \(#,##0\);_([$$-409]* "-"_);_(@_)</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68E0-4C6D-8C1E-1917F20BFD2C}"/>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'Category Dashboard'!$B$68</c15:sqref>
                        </c15:formulaRef>
                      </c:ext>
                    </c:extLst>
                    <c:strCache>
                      <c:ptCount val="1"/>
                      <c:pt idx="0">
                        <c:v>Emergency Mgmt</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Dashboard'!$C$66:$H$66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Dashboard'!$C$68:$H$68</c15:sqref>
                        </c15:formulaRef>
                      </c:ext>
                    </c:extLst>
                    <c:numCache>
                      <c:formatCode>_([$$-409]* #,##0_);_([$$-409]* \(#,##0\);_([$$-409]* "-"_);_(@_)</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68E0-4C6D-8C1E-1917F20BFD2C}"/>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'Category Dashboard'!$B$69</c15:sqref>
                        </c15:formulaRef>
                      </c:ext>
                    </c:extLst>
                    <c:strCache>
                      <c:ptCount val="1"/>
                      <c:pt idx="0">
                        <c:v>Facilities</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Dashboard'!$C$66:$H$66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Dashboard'!$C$69:$H$69</c15:sqref>
                        </c15:formulaRef>
                      </c:ext>
                    </c:extLst>
                    <c:numCache>
                      <c:formatCode>_([$$-409]* #,##0_);_([$$-409]* \(#,##0\);_([$$-409]* "-"_);_(@_)</c:formatCode>
                      <c:ptCount val="6"/>
                      <c:pt idx="0">
                        <c:v>5382500</c:v>
                      </c:pt>
                      <c:pt idx="1">
                        <c:v>1437760</c:v>
                      </c:pt>
                      <c:pt idx="2">
                        <c:v>2109880</c:v>
                      </c:pt>
                      <c:pt idx="3">
                        <c:v>1001455</c:v>
                      </c:pt>
                      <c:pt idx="4">
                        <c:v>584529</c:v>
                      </c:pt>
                      <c:pt idx="5">
                        <c:v>65312500</c:v>
                      </c:pt>
                    </c:numCache>
                  </c:numRef>
                </c:val>
                <c:smooth val="0"/>
                <c:extLst xmlns:c15="http://schemas.microsoft.com/office/drawing/2012/chart">
                  <c:ext xmlns:c16="http://schemas.microsoft.com/office/drawing/2014/chart" uri="{C3380CC4-5D6E-409C-BE32-E72D297353CC}">
                    <c16:uniqueId val="{00000002-68E0-4C6D-8C1E-1917F20BFD2C}"/>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'Category Dashboard'!$B$70</c15:sqref>
                        </c15:formulaRef>
                      </c:ext>
                    </c:extLst>
                    <c:strCache>
                      <c:ptCount val="1"/>
                      <c:pt idx="0">
                        <c:v>Health Department</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Dashboard'!$C$66:$H$66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Dashboard'!$C$70:$H$70</c15:sqref>
                        </c15:formulaRef>
                      </c:ext>
                    </c:extLst>
                    <c:numCache>
                      <c:formatCode>_([$$-409]* #,##0_);_([$$-409]* \(#,##0\);_([$$-409]* "-"_);_(@_)</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68E0-4C6D-8C1E-1917F20BFD2C}"/>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'Category Dashboard'!$B$71</c15:sqref>
                        </c15:formulaRef>
                      </c:ext>
                    </c:extLst>
                    <c:strCache>
                      <c:ptCount val="1"/>
                      <c:pt idx="0">
                        <c:v>Housing</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Dashboard'!$C$66:$H$66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Dashboard'!$C$71:$H$71</c15:sqref>
                        </c15:formulaRef>
                      </c:ext>
                    </c:extLst>
                    <c:numCache>
                      <c:formatCode>_([$$-409]* #,##0_);_([$$-409]* \(#,##0\);_([$$-409]* "-"_);_(@_)</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4-68E0-4C6D-8C1E-1917F20BFD2C}"/>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'Category Dashboard'!$B$72</c15:sqref>
                        </c15:formulaRef>
                      </c:ext>
                    </c:extLst>
                    <c:strCache>
                      <c:ptCount val="1"/>
                      <c:pt idx="0">
                        <c:v>Information Technology</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Dashboard'!$C$66:$H$66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Dashboard'!$C$72:$H$72</c15:sqref>
                        </c15:formulaRef>
                      </c:ext>
                    </c:extLst>
                    <c:numCache>
                      <c:formatCode>_([$$-409]* #,##0_);_([$$-409]* \(#,##0\);_([$$-409]* "-"_);_(@_)</c:formatCode>
                      <c:ptCount val="6"/>
                      <c:pt idx="0">
                        <c:v>100000</c:v>
                      </c:pt>
                      <c:pt idx="1">
                        <c:v>105000</c:v>
                      </c:pt>
                      <c:pt idx="2">
                        <c:v>30000</c:v>
                      </c:pt>
                      <c:pt idx="3">
                        <c:v>115000</c:v>
                      </c:pt>
                      <c:pt idx="4">
                        <c:v>135000</c:v>
                      </c:pt>
                      <c:pt idx="5">
                        <c:v>0</c:v>
                      </c:pt>
                    </c:numCache>
                  </c:numRef>
                </c:val>
                <c:smooth val="0"/>
                <c:extLst xmlns:c15="http://schemas.microsoft.com/office/drawing/2012/chart">
                  <c:ext xmlns:c16="http://schemas.microsoft.com/office/drawing/2014/chart" uri="{C3380CC4-5D6E-409C-BE32-E72D297353CC}">
                    <c16:uniqueId val="{00000005-68E0-4C6D-8C1E-1917F20BFD2C}"/>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'Category Dashboard'!$B$73</c15:sqref>
                        </c15:formulaRef>
                      </c:ext>
                    </c:extLst>
                    <c:strCache>
                      <c:ptCount val="1"/>
                      <c:pt idx="0">
                        <c:v>Library</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Dashboard'!$C$66:$H$66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Dashboard'!$C$73:$H$73</c15:sqref>
                        </c15:formulaRef>
                      </c:ext>
                    </c:extLst>
                    <c:numCache>
                      <c:formatCode>_([$$-409]* #,##0_);_([$$-409]* \(#,##0\);_([$$-409]* "-"_);_(@_)</c:formatCode>
                      <c:ptCount val="6"/>
                      <c:pt idx="0">
                        <c:v>93500</c:v>
                      </c:pt>
                      <c:pt idx="1">
                        <c:v>324500</c:v>
                      </c:pt>
                      <c:pt idx="2">
                        <c:v>70000</c:v>
                      </c:pt>
                      <c:pt idx="3">
                        <c:v>41000</c:v>
                      </c:pt>
                      <c:pt idx="4">
                        <c:v>180800</c:v>
                      </c:pt>
                      <c:pt idx="5">
                        <c:v>0</c:v>
                      </c:pt>
                    </c:numCache>
                  </c:numRef>
                </c:val>
                <c:smooth val="0"/>
                <c:extLst xmlns:c15="http://schemas.microsoft.com/office/drawing/2012/chart">
                  <c:ext xmlns:c16="http://schemas.microsoft.com/office/drawing/2014/chart" uri="{C3380CC4-5D6E-409C-BE32-E72D297353CC}">
                    <c16:uniqueId val="{00000007-68E0-4C6D-8C1E-1917F20BFD2C}"/>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'Category Dashboard'!$B$74</c15:sqref>
                        </c15:formulaRef>
                      </c:ext>
                    </c:extLst>
                    <c:strCache>
                      <c:ptCount val="1"/>
                      <c:pt idx="0">
                        <c:v>Pathways</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'Category Dashboard'!$C$66:$H$66</c15:sqref>
                        </c15:formulaRef>
                      </c:ext>
                    </c:extLst>
                    <c:strCache>
                      <c:ptCount val="6"/>
                      <c:pt idx="0">
                        <c:v>FY2023</c:v>
                      </c:pt>
                      <c:pt idx="1">
                        <c:v>FY2024</c:v>
                      </c:pt>
                      <c:pt idx="2">
                        <c:v>FY2025</c:v>
                      </c:pt>
                      <c:pt idx="3">
                        <c:v>FY2026</c:v>
                      </c:pt>
                      <c:pt idx="4">
                        <c:v>FY2027</c:v>
                      </c:pt>
                      <c:pt idx="5">
                        <c:v>Unscheduled</c:v>
                      </c:pt>
                    </c:strCache>
                  </c:strRef>
                </c:cat>
                <c:val>
                  <c:numRef>
                    <c:extLst xmlns:c15="http://schemas.microsoft.com/office/drawing/2012/chart">
                      <c:ext xmlns:c15="http://schemas.microsoft.com/office/drawing/2012/chart" uri="{02D57815-91ED-43cb-92C2-25804820EDAC}">
                        <c15:formulaRef>
                          <c15:sqref>'Category Dashboard'!$C$74:$H$74</c15:sqref>
                        </c15:formulaRef>
                      </c:ext>
                    </c:extLst>
                    <c:numCache>
                      <c:formatCode>_([$$-409]* #,##0_);_([$$-409]* \(#,##0\);_([$$-409]* "-"_);_(@_)</c:formatCode>
                      <c:ptCount val="6"/>
                      <c:pt idx="0">
                        <c:v>579100</c:v>
                      </c:pt>
                      <c:pt idx="1">
                        <c:v>313100</c:v>
                      </c:pt>
                      <c:pt idx="2">
                        <c:v>322600</c:v>
                      </c:pt>
                      <c:pt idx="3">
                        <c:v>332200</c:v>
                      </c:pt>
                      <c:pt idx="4">
                        <c:v>341900</c:v>
                      </c:pt>
                      <c:pt idx="5">
                        <c:v>0</c:v>
                      </c:pt>
                    </c:numCache>
                  </c:numRef>
                </c:val>
                <c:smooth val="0"/>
                <c:extLst xmlns:c15="http://schemas.microsoft.com/office/drawing/2012/chart">
                  <c:ext xmlns:c16="http://schemas.microsoft.com/office/drawing/2014/chart" uri="{C3380CC4-5D6E-409C-BE32-E72D297353CC}">
                    <c16:uniqueId val="{00000008-68E0-4C6D-8C1E-1917F20BFD2C}"/>
                  </c:ext>
                </c:extLst>
              </c15:ser>
            </c15:filteredLineSeries>
          </c:ext>
        </c:extLst>
      </c:lineChart>
      <c:catAx>
        <c:axId val="1871089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1111104"/>
        <c:crosses val="autoZero"/>
        <c:auto val="1"/>
        <c:lblAlgn val="ctr"/>
        <c:lblOffset val="100"/>
        <c:noMultiLvlLbl val="0"/>
      </c:catAx>
      <c:valAx>
        <c:axId val="1871111104"/>
        <c:scaling>
          <c:orientation val="minMax"/>
        </c:scaling>
        <c:delete val="0"/>
        <c:axPos val="l"/>
        <c:majorGridlines>
          <c:spPr>
            <a:ln w="9525" cap="flat" cmpd="sng" algn="ctr">
              <a:solidFill>
                <a:schemeClr val="tx1">
                  <a:lumMod val="15000"/>
                  <a:lumOff val="85000"/>
                </a:schemeClr>
              </a:solidFill>
              <a:round/>
            </a:ln>
            <a:effectLst/>
          </c:spPr>
        </c:majorGridlines>
        <c:numFmt formatCode="_([$$-409]* #,##0_);_([$$-409]* \(#,##0\);_([$$-4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1089472"/>
        <c:crosses val="autoZero"/>
        <c:crossBetween val="between"/>
      </c:valAx>
      <c:spPr>
        <a:noFill/>
        <a:ln>
          <a:noFill/>
        </a:ln>
        <a:effectLst/>
      </c:spPr>
    </c:plotArea>
    <c:legend>
      <c:legendPos val="r"/>
      <c:layout>
        <c:manualLayout>
          <c:xMode val="edge"/>
          <c:yMode val="edge"/>
          <c:x val="0.74366544369000698"/>
          <c:y val="0.20580424022339674"/>
          <c:w val="0.24254145036500144"/>
          <c:h val="0.667812893251357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6.xml"/><Relationship Id="rId7" Type="http://schemas.openxmlformats.org/officeDocument/2006/relationships/chart" Target="../charts/chart10.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0</xdr:colOff>
      <xdr:row>41</xdr:row>
      <xdr:rowOff>0</xdr:rowOff>
    </xdr:to>
    <xdr:graphicFrame macro="">
      <xdr:nvGraphicFramePr>
        <xdr:cNvPr id="2" name="Chart 1">
          <a:extLst>
            <a:ext uri="{FF2B5EF4-FFF2-40B4-BE49-F238E27FC236}">
              <a16:creationId xmlns:a16="http://schemas.microsoft.com/office/drawing/2014/main" id="{E259CC8E-7129-48C0-B80F-0F7F75E51B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600074</xdr:colOff>
      <xdr:row>0</xdr:row>
      <xdr:rowOff>0</xdr:rowOff>
    </xdr:from>
    <xdr:to>
      <xdr:col>20</xdr:col>
      <xdr:colOff>0</xdr:colOff>
      <xdr:row>20</xdr:row>
      <xdr:rowOff>9524</xdr:rowOff>
    </xdr:to>
    <xdr:graphicFrame macro="">
      <xdr:nvGraphicFramePr>
        <xdr:cNvPr id="3" name="Chart 2">
          <a:extLst>
            <a:ext uri="{FF2B5EF4-FFF2-40B4-BE49-F238E27FC236}">
              <a16:creationId xmlns:a16="http://schemas.microsoft.com/office/drawing/2014/main" id="{F21E2132-0F38-4E62-8D34-3FC0FAF5DF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609599</xdr:colOff>
      <xdr:row>20</xdr:row>
      <xdr:rowOff>180974</xdr:rowOff>
    </xdr:from>
    <xdr:to>
      <xdr:col>20</xdr:col>
      <xdr:colOff>9524</xdr:colOff>
      <xdr:row>40</xdr:row>
      <xdr:rowOff>190499</xdr:rowOff>
    </xdr:to>
    <xdr:graphicFrame macro="">
      <xdr:nvGraphicFramePr>
        <xdr:cNvPr id="4" name="Chart 3">
          <a:extLst>
            <a:ext uri="{FF2B5EF4-FFF2-40B4-BE49-F238E27FC236}">
              <a16:creationId xmlns:a16="http://schemas.microsoft.com/office/drawing/2014/main" id="{CCE56C42-6D57-40A8-A596-45920879D7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202044</xdr:colOff>
      <xdr:row>1</xdr:row>
      <xdr:rowOff>11544</xdr:rowOff>
    </xdr:from>
    <xdr:to>
      <xdr:col>9</xdr:col>
      <xdr:colOff>372341</xdr:colOff>
      <xdr:row>23</xdr:row>
      <xdr:rowOff>0</xdr:rowOff>
    </xdr:to>
    <xdr:graphicFrame macro="">
      <xdr:nvGraphicFramePr>
        <xdr:cNvPr id="2" name="Chart 1">
          <a:extLst>
            <a:ext uri="{FF2B5EF4-FFF2-40B4-BE49-F238E27FC236}">
              <a16:creationId xmlns:a16="http://schemas.microsoft.com/office/drawing/2014/main" id="{1F20C439-FB5E-45FD-85DD-A7BCF62827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202912</xdr:colOff>
      <xdr:row>23</xdr:row>
      <xdr:rowOff>171450</xdr:rowOff>
    </xdr:from>
    <xdr:to>
      <xdr:col>9</xdr:col>
      <xdr:colOff>381866</xdr:colOff>
      <xdr:row>45</xdr:row>
      <xdr:rowOff>171450</xdr:rowOff>
    </xdr:to>
    <xdr:graphicFrame macro="">
      <xdr:nvGraphicFramePr>
        <xdr:cNvPr id="3" name="Chart 2">
          <a:extLst>
            <a:ext uri="{FF2B5EF4-FFF2-40B4-BE49-F238E27FC236}">
              <a16:creationId xmlns:a16="http://schemas.microsoft.com/office/drawing/2014/main" id="{67D23195-2402-4DF2-A5A0-2688C47BDE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190500</xdr:colOff>
      <xdr:row>48</xdr:row>
      <xdr:rowOff>3174</xdr:rowOff>
    </xdr:from>
    <xdr:to>
      <xdr:col>9</xdr:col>
      <xdr:colOff>400050</xdr:colOff>
      <xdr:row>70</xdr:row>
      <xdr:rowOff>-1</xdr:rowOff>
    </xdr:to>
    <xdr:graphicFrame macro="">
      <xdr:nvGraphicFramePr>
        <xdr:cNvPr id="4" name="Chart 3">
          <a:extLst>
            <a:ext uri="{FF2B5EF4-FFF2-40B4-BE49-F238E27FC236}">
              <a16:creationId xmlns:a16="http://schemas.microsoft.com/office/drawing/2014/main" id="{6AD0BE3D-1AA5-4AAD-A005-66419C4296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209550</xdr:colOff>
      <xdr:row>71</xdr:row>
      <xdr:rowOff>0</xdr:rowOff>
    </xdr:from>
    <xdr:to>
      <xdr:col>9</xdr:col>
      <xdr:colOff>400050</xdr:colOff>
      <xdr:row>93</xdr:row>
      <xdr:rowOff>19050</xdr:rowOff>
    </xdr:to>
    <xdr:graphicFrame macro="">
      <xdr:nvGraphicFramePr>
        <xdr:cNvPr id="5" name="Chart 4">
          <a:extLst>
            <a:ext uri="{FF2B5EF4-FFF2-40B4-BE49-F238E27FC236}">
              <a16:creationId xmlns:a16="http://schemas.microsoft.com/office/drawing/2014/main" id="{00BDB2BC-AFA7-4D8A-B76C-2502D22469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266700</xdr:colOff>
      <xdr:row>95</xdr:row>
      <xdr:rowOff>19050</xdr:rowOff>
    </xdr:from>
    <xdr:to>
      <xdr:col>9</xdr:col>
      <xdr:colOff>342900</xdr:colOff>
      <xdr:row>117</xdr:row>
      <xdr:rowOff>0</xdr:rowOff>
    </xdr:to>
    <xdr:graphicFrame macro="">
      <xdr:nvGraphicFramePr>
        <xdr:cNvPr id="6" name="Chart 5">
          <a:extLst>
            <a:ext uri="{FF2B5EF4-FFF2-40B4-BE49-F238E27FC236}">
              <a16:creationId xmlns:a16="http://schemas.microsoft.com/office/drawing/2014/main" id="{8B5688D8-E02F-4B9F-A898-224CDDB4FE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266700</xdr:colOff>
      <xdr:row>118</xdr:row>
      <xdr:rowOff>19050</xdr:rowOff>
    </xdr:from>
    <xdr:to>
      <xdr:col>9</xdr:col>
      <xdr:colOff>304799</xdr:colOff>
      <xdr:row>140</xdr:row>
      <xdr:rowOff>0</xdr:rowOff>
    </xdr:to>
    <xdr:graphicFrame macro="">
      <xdr:nvGraphicFramePr>
        <xdr:cNvPr id="7" name="Chart 6">
          <a:extLst>
            <a:ext uri="{FF2B5EF4-FFF2-40B4-BE49-F238E27FC236}">
              <a16:creationId xmlns:a16="http://schemas.microsoft.com/office/drawing/2014/main" id="{27ABCDC4-7128-43D9-9475-EA349EEFAB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304800</xdr:colOff>
      <xdr:row>142</xdr:row>
      <xdr:rowOff>19050</xdr:rowOff>
    </xdr:from>
    <xdr:to>
      <xdr:col>9</xdr:col>
      <xdr:colOff>361950</xdr:colOff>
      <xdr:row>164</xdr:row>
      <xdr:rowOff>19050</xdr:rowOff>
    </xdr:to>
    <xdr:graphicFrame macro="">
      <xdr:nvGraphicFramePr>
        <xdr:cNvPr id="8" name="Chart 7">
          <a:extLst>
            <a:ext uri="{FF2B5EF4-FFF2-40B4-BE49-F238E27FC236}">
              <a16:creationId xmlns:a16="http://schemas.microsoft.com/office/drawing/2014/main" id="{76411F3D-A74E-4A73-8360-4801E8BAD2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323850</xdr:colOff>
      <xdr:row>165</xdr:row>
      <xdr:rowOff>0</xdr:rowOff>
    </xdr:from>
    <xdr:to>
      <xdr:col>9</xdr:col>
      <xdr:colOff>323850</xdr:colOff>
      <xdr:row>186</xdr:row>
      <xdr:rowOff>171450</xdr:rowOff>
    </xdr:to>
    <xdr:graphicFrame macro="">
      <xdr:nvGraphicFramePr>
        <xdr:cNvPr id="9" name="Chart 8">
          <a:extLst>
            <a:ext uri="{FF2B5EF4-FFF2-40B4-BE49-F238E27FC236}">
              <a16:creationId xmlns:a16="http://schemas.microsoft.com/office/drawing/2014/main" id="{33F659DA-F241-401C-93CC-80DBC9547E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438150</xdr:colOff>
      <xdr:row>0</xdr:row>
      <xdr:rowOff>57150</xdr:rowOff>
    </xdr:from>
    <xdr:to>
      <xdr:col>19</xdr:col>
      <xdr:colOff>323850</xdr:colOff>
      <xdr:row>37</xdr:row>
      <xdr:rowOff>104775</xdr:rowOff>
    </xdr:to>
    <xdr:graphicFrame macro="">
      <xdr:nvGraphicFramePr>
        <xdr:cNvPr id="2" name="Chart 1">
          <a:extLst>
            <a:ext uri="{FF2B5EF4-FFF2-40B4-BE49-F238E27FC236}">
              <a16:creationId xmlns:a16="http://schemas.microsoft.com/office/drawing/2014/main" id="{3FA09378-21B1-46F3-9A19-B5D56B6B14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581025</xdr:colOff>
      <xdr:row>2</xdr:row>
      <xdr:rowOff>61912</xdr:rowOff>
    </xdr:from>
    <xdr:to>
      <xdr:col>20</xdr:col>
      <xdr:colOff>600075</xdr:colOff>
      <xdr:row>40</xdr:row>
      <xdr:rowOff>9525</xdr:rowOff>
    </xdr:to>
    <xdr:graphicFrame macro="">
      <xdr:nvGraphicFramePr>
        <xdr:cNvPr id="2" name="Chart 1">
          <a:extLst>
            <a:ext uri="{FF2B5EF4-FFF2-40B4-BE49-F238E27FC236}">
              <a16:creationId xmlns:a16="http://schemas.microsoft.com/office/drawing/2014/main" id="{226B8FE0-245A-4135-ACAC-608BCF6443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28575</xdr:colOff>
      <xdr:row>1</xdr:row>
      <xdr:rowOff>23812</xdr:rowOff>
    </xdr:from>
    <xdr:to>
      <xdr:col>21</xdr:col>
      <xdr:colOff>295275</xdr:colOff>
      <xdr:row>35</xdr:row>
      <xdr:rowOff>152400</xdr:rowOff>
    </xdr:to>
    <xdr:graphicFrame macro="">
      <xdr:nvGraphicFramePr>
        <xdr:cNvPr id="2" name="Chart 1">
          <a:extLst>
            <a:ext uri="{FF2B5EF4-FFF2-40B4-BE49-F238E27FC236}">
              <a16:creationId xmlns:a16="http://schemas.microsoft.com/office/drawing/2014/main" id="{551FD669-5D9A-435D-94D9-C616EEE6EB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266699</xdr:colOff>
      <xdr:row>0</xdr:row>
      <xdr:rowOff>147637</xdr:rowOff>
    </xdr:from>
    <xdr:to>
      <xdr:col>21</xdr:col>
      <xdr:colOff>466724</xdr:colOff>
      <xdr:row>42</xdr:row>
      <xdr:rowOff>85725</xdr:rowOff>
    </xdr:to>
    <xdr:graphicFrame macro="">
      <xdr:nvGraphicFramePr>
        <xdr:cNvPr id="2" name="Chart 1">
          <a:extLst>
            <a:ext uri="{FF2B5EF4-FFF2-40B4-BE49-F238E27FC236}">
              <a16:creationId xmlns:a16="http://schemas.microsoft.com/office/drawing/2014/main" id="{8DB57951-7EB6-4738-BDAA-8B39DCB746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95250</xdr:colOff>
      <xdr:row>1</xdr:row>
      <xdr:rowOff>128586</xdr:rowOff>
    </xdr:from>
    <xdr:to>
      <xdr:col>18</xdr:col>
      <xdr:colOff>552450</xdr:colOff>
      <xdr:row>35</xdr:row>
      <xdr:rowOff>133349</xdr:rowOff>
    </xdr:to>
    <xdr:graphicFrame macro="">
      <xdr:nvGraphicFramePr>
        <xdr:cNvPr id="2" name="Chart 1">
          <a:extLst>
            <a:ext uri="{FF2B5EF4-FFF2-40B4-BE49-F238E27FC236}">
              <a16:creationId xmlns:a16="http://schemas.microsoft.com/office/drawing/2014/main" id="{B0B7965F-A59C-468F-982A-0A362163F3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390524</xdr:colOff>
      <xdr:row>0</xdr:row>
      <xdr:rowOff>166687</xdr:rowOff>
    </xdr:from>
    <xdr:to>
      <xdr:col>20</xdr:col>
      <xdr:colOff>457199</xdr:colOff>
      <xdr:row>45</xdr:row>
      <xdr:rowOff>47625</xdr:rowOff>
    </xdr:to>
    <xdr:graphicFrame macro="">
      <xdr:nvGraphicFramePr>
        <xdr:cNvPr id="2" name="Chart 1">
          <a:extLst>
            <a:ext uri="{FF2B5EF4-FFF2-40B4-BE49-F238E27FC236}">
              <a16:creationId xmlns:a16="http://schemas.microsoft.com/office/drawing/2014/main" id="{351F1565-026B-4C4C-8DE5-A4018701A9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27C6F-322D-4144-8DAD-754B77E635C0}">
  <dimension ref="A1:S739"/>
  <sheetViews>
    <sheetView tabSelected="1" zoomScale="60" zoomScaleNormal="60" workbookViewId="0">
      <selection activeCell="A3" sqref="A3"/>
    </sheetView>
  </sheetViews>
  <sheetFormatPr defaultRowHeight="15.75" x14ac:dyDescent="0.25"/>
  <cols>
    <col min="1" max="1" width="91.28515625" style="260" bestFit="1" customWidth="1"/>
    <col min="2" max="2" width="15.5703125" style="260" customWidth="1"/>
    <col min="3" max="3" width="255.7109375" style="260" bestFit="1" customWidth="1"/>
    <col min="4" max="4" width="17.28515625" style="260" bestFit="1" customWidth="1"/>
    <col min="5" max="5" width="10.7109375" style="260" bestFit="1" customWidth="1"/>
    <col min="6" max="6" width="83.5703125" style="260" bestFit="1" customWidth="1"/>
    <col min="7" max="7" width="24.7109375" style="14" bestFit="1" customWidth="1"/>
    <col min="8" max="8" width="36.42578125" style="14" bestFit="1" customWidth="1"/>
    <col min="9" max="9" width="23.28515625" style="14" bestFit="1" customWidth="1"/>
    <col min="10" max="10" width="25.28515625" style="14" bestFit="1" customWidth="1"/>
    <col min="11" max="11" width="23" style="14" bestFit="1" customWidth="1"/>
    <col min="12" max="12" width="22.42578125" style="14" bestFit="1" customWidth="1"/>
    <col min="13" max="13" width="23" style="14" bestFit="1" customWidth="1"/>
    <col min="14" max="14" width="24.42578125" style="14" bestFit="1" customWidth="1"/>
    <col min="15" max="15" width="35.5703125" style="14" bestFit="1" customWidth="1"/>
    <col min="16" max="16" width="23.5703125" style="14" bestFit="1" customWidth="1"/>
    <col min="17" max="17" width="26.42578125" style="14" bestFit="1" customWidth="1"/>
    <col min="18" max="18" width="32.7109375" style="14" bestFit="1" customWidth="1"/>
    <col min="19" max="19" width="29.85546875" style="14" customWidth="1"/>
    <col min="20" max="16384" width="9.140625" style="14"/>
  </cols>
  <sheetData>
    <row r="1" spans="1:19" x14ac:dyDescent="0.25">
      <c r="A1" s="263" t="s">
        <v>667</v>
      </c>
      <c r="B1" s="263"/>
      <c r="C1" s="263"/>
      <c r="D1" s="263"/>
      <c r="E1" s="263"/>
      <c r="F1" s="263"/>
      <c r="G1" s="263"/>
      <c r="H1" s="263"/>
      <c r="I1" s="263"/>
      <c r="J1" s="263"/>
      <c r="K1" s="263"/>
      <c r="L1" s="263"/>
      <c r="M1" s="263"/>
      <c r="N1" s="263"/>
      <c r="O1" s="263"/>
      <c r="P1" s="263"/>
      <c r="Q1" s="263"/>
      <c r="R1" s="263"/>
      <c r="S1" s="263"/>
    </row>
    <row r="2" spans="1:19" ht="47.25" x14ac:dyDescent="0.25">
      <c r="A2" s="147" t="s">
        <v>0</v>
      </c>
      <c r="B2" s="147" t="s">
        <v>1</v>
      </c>
      <c r="C2" s="147" t="s">
        <v>2</v>
      </c>
      <c r="D2" s="148" t="s">
        <v>3</v>
      </c>
      <c r="E2" s="149" t="s">
        <v>4</v>
      </c>
      <c r="F2" s="148" t="s">
        <v>5</v>
      </c>
      <c r="G2" s="15" t="s">
        <v>6</v>
      </c>
      <c r="H2" s="15" t="s">
        <v>7</v>
      </c>
      <c r="I2" s="16" t="s">
        <v>8</v>
      </c>
      <c r="J2" s="16" t="s">
        <v>9</v>
      </c>
      <c r="K2" s="16" t="s">
        <v>10</v>
      </c>
      <c r="L2" s="16" t="s">
        <v>11</v>
      </c>
      <c r="M2" s="16" t="s">
        <v>12</v>
      </c>
      <c r="N2" s="16" t="s">
        <v>13</v>
      </c>
      <c r="O2" s="16" t="s">
        <v>14</v>
      </c>
      <c r="P2" s="16" t="s">
        <v>15</v>
      </c>
      <c r="Q2" s="16" t="s">
        <v>16</v>
      </c>
      <c r="R2" s="16" t="s">
        <v>17</v>
      </c>
      <c r="S2" s="16" t="s">
        <v>18</v>
      </c>
    </row>
    <row r="3" spans="1:19" x14ac:dyDescent="0.25">
      <c r="A3" s="150" t="s">
        <v>19</v>
      </c>
      <c r="B3" s="151"/>
      <c r="C3" s="152"/>
      <c r="D3" s="152"/>
      <c r="E3" s="152"/>
      <c r="F3" s="152"/>
      <c r="G3" s="9"/>
      <c r="H3" s="9"/>
      <c r="I3" s="9"/>
      <c r="J3" s="9"/>
      <c r="K3" s="9"/>
      <c r="L3" s="9"/>
      <c r="M3" s="9"/>
      <c r="N3" s="9"/>
      <c r="O3" s="9"/>
      <c r="P3" s="9"/>
      <c r="Q3" s="9"/>
      <c r="R3" s="9"/>
      <c r="S3" s="8"/>
    </row>
    <row r="4" spans="1:19" x14ac:dyDescent="0.25">
      <c r="A4" s="153" t="s">
        <v>20</v>
      </c>
      <c r="B4" s="154" t="s">
        <v>21</v>
      </c>
      <c r="C4" s="153"/>
      <c r="D4" s="155"/>
      <c r="E4" s="153" t="s">
        <v>22</v>
      </c>
      <c r="F4" s="156"/>
      <c r="G4" s="2"/>
      <c r="H4" s="2">
        <v>9000</v>
      </c>
      <c r="I4" s="2">
        <v>2000000</v>
      </c>
      <c r="J4" s="2">
        <v>2000000</v>
      </c>
      <c r="K4" s="2">
        <v>2000000</v>
      </c>
      <c r="L4" s="2">
        <v>2000000</v>
      </c>
      <c r="M4" s="2">
        <v>2000000</v>
      </c>
      <c r="N4" s="2"/>
      <c r="O4" s="2"/>
      <c r="P4" s="3">
        <f>SUM(I4:O4)</f>
        <v>10000000</v>
      </c>
      <c r="Q4" s="3">
        <f>(P4-G4)</f>
        <v>10000000</v>
      </c>
      <c r="R4" s="3">
        <f>(Q4-O4)</f>
        <v>10000000</v>
      </c>
      <c r="S4" s="3">
        <v>9000</v>
      </c>
    </row>
    <row r="5" spans="1:19" x14ac:dyDescent="0.25">
      <c r="A5" s="153"/>
      <c r="B5" s="154"/>
      <c r="C5" s="153"/>
      <c r="D5" s="155"/>
      <c r="E5" s="153"/>
      <c r="F5" s="156"/>
      <c r="G5" s="2"/>
      <c r="H5" s="2"/>
      <c r="I5" s="2"/>
      <c r="J5" s="2"/>
      <c r="K5" s="2"/>
      <c r="L5" s="2"/>
      <c r="M5" s="2"/>
      <c r="N5" s="2"/>
      <c r="O5" s="2"/>
      <c r="P5" s="3"/>
      <c r="Q5" s="3"/>
      <c r="R5" s="3"/>
      <c r="S5" s="3"/>
    </row>
    <row r="6" spans="1:19" x14ac:dyDescent="0.25">
      <c r="A6" s="154"/>
      <c r="B6" s="157"/>
      <c r="C6" s="154"/>
      <c r="D6" s="154"/>
      <c r="E6" s="154"/>
      <c r="F6" s="158"/>
      <c r="G6" s="4">
        <f>SUM(G4:G5)</f>
        <v>0</v>
      </c>
      <c r="H6" s="4">
        <f t="shared" ref="H6:S6" si="0">SUM(H4:H5)</f>
        <v>9000</v>
      </c>
      <c r="I6" s="4">
        <f t="shared" si="0"/>
        <v>2000000</v>
      </c>
      <c r="J6" s="4">
        <f t="shared" si="0"/>
        <v>2000000</v>
      </c>
      <c r="K6" s="4">
        <f t="shared" si="0"/>
        <v>2000000</v>
      </c>
      <c r="L6" s="4">
        <f t="shared" si="0"/>
        <v>2000000</v>
      </c>
      <c r="M6" s="4">
        <f t="shared" si="0"/>
        <v>2000000</v>
      </c>
      <c r="N6" s="4">
        <f t="shared" si="0"/>
        <v>0</v>
      </c>
      <c r="O6" s="4">
        <f t="shared" si="0"/>
        <v>0</v>
      </c>
      <c r="P6" s="4">
        <f t="shared" si="0"/>
        <v>10000000</v>
      </c>
      <c r="Q6" s="4">
        <f t="shared" si="0"/>
        <v>10000000</v>
      </c>
      <c r="R6" s="4">
        <f t="shared" si="0"/>
        <v>10000000</v>
      </c>
      <c r="S6" s="4">
        <f t="shared" si="0"/>
        <v>9000</v>
      </c>
    </row>
    <row r="7" spans="1:19" x14ac:dyDescent="0.25">
      <c r="A7" s="150" t="s">
        <v>25</v>
      </c>
      <c r="B7" s="151"/>
      <c r="C7" s="152"/>
      <c r="D7" s="152"/>
      <c r="E7" s="152"/>
      <c r="F7" s="152"/>
      <c r="G7" s="9"/>
      <c r="H7" s="9"/>
      <c r="I7" s="9"/>
      <c r="J7" s="9"/>
      <c r="K7" s="9"/>
      <c r="L7" s="9"/>
      <c r="M7" s="9"/>
      <c r="N7" s="9"/>
      <c r="O7" s="9"/>
      <c r="P7" s="9"/>
      <c r="Q7" s="9"/>
      <c r="R7" s="9"/>
      <c r="S7" s="9"/>
    </row>
    <row r="8" spans="1:19" x14ac:dyDescent="0.25">
      <c r="A8" s="153"/>
      <c r="B8" s="154"/>
      <c r="C8" s="153"/>
      <c r="D8" s="155"/>
      <c r="E8" s="153"/>
      <c r="F8" s="153"/>
      <c r="G8" s="11"/>
      <c r="H8" s="12"/>
      <c r="I8" s="11"/>
      <c r="J8" s="11"/>
      <c r="K8" s="11"/>
      <c r="L8" s="11"/>
      <c r="M8" s="11"/>
      <c r="N8" s="11"/>
      <c r="O8" s="11"/>
      <c r="P8" s="3"/>
      <c r="Q8" s="3"/>
      <c r="R8" s="3"/>
      <c r="S8" s="3"/>
    </row>
    <row r="9" spans="1:19" x14ac:dyDescent="0.25">
      <c r="A9" s="154"/>
      <c r="B9" s="157"/>
      <c r="C9" s="154"/>
      <c r="D9" s="158"/>
      <c r="E9" s="154"/>
      <c r="F9" s="158"/>
      <c r="G9" s="4">
        <f t="shared" ref="G9:S9" si="1">SUM(G8)</f>
        <v>0</v>
      </c>
      <c r="H9" s="4">
        <f t="shared" si="1"/>
        <v>0</v>
      </c>
      <c r="I9" s="4">
        <f t="shared" si="1"/>
        <v>0</v>
      </c>
      <c r="J9" s="4">
        <f t="shared" si="1"/>
        <v>0</v>
      </c>
      <c r="K9" s="4">
        <f t="shared" si="1"/>
        <v>0</v>
      </c>
      <c r="L9" s="4">
        <f t="shared" si="1"/>
        <v>0</v>
      </c>
      <c r="M9" s="4">
        <f t="shared" si="1"/>
        <v>0</v>
      </c>
      <c r="N9" s="4">
        <f t="shared" si="1"/>
        <v>0</v>
      </c>
      <c r="O9" s="4">
        <f t="shared" si="1"/>
        <v>0</v>
      </c>
      <c r="P9" s="4">
        <f t="shared" si="1"/>
        <v>0</v>
      </c>
      <c r="Q9" s="4">
        <f t="shared" si="1"/>
        <v>0</v>
      </c>
      <c r="R9" s="4">
        <f t="shared" si="1"/>
        <v>0</v>
      </c>
      <c r="S9" s="4">
        <f t="shared" si="1"/>
        <v>0</v>
      </c>
    </row>
    <row r="10" spans="1:19" x14ac:dyDescent="0.25">
      <c r="A10" s="150" t="s">
        <v>26</v>
      </c>
      <c r="B10" s="151"/>
      <c r="C10" s="152"/>
      <c r="D10" s="152"/>
      <c r="E10" s="152"/>
      <c r="F10" s="152"/>
      <c r="G10" s="9"/>
      <c r="H10" s="9"/>
      <c r="I10" s="9"/>
      <c r="J10" s="9"/>
      <c r="K10" s="9"/>
      <c r="L10" s="9"/>
      <c r="M10" s="9"/>
      <c r="N10" s="9"/>
      <c r="O10" s="9"/>
      <c r="P10" s="9"/>
      <c r="Q10" s="9"/>
      <c r="R10" s="9"/>
      <c r="S10" s="9"/>
    </row>
    <row r="11" spans="1:19" x14ac:dyDescent="0.25">
      <c r="A11" s="153"/>
      <c r="B11" s="154"/>
      <c r="C11" s="153"/>
      <c r="D11" s="155"/>
      <c r="E11" s="153"/>
      <c r="F11" s="155"/>
      <c r="G11" s="11"/>
      <c r="H11" s="2"/>
      <c r="I11" s="11"/>
      <c r="J11" s="11"/>
      <c r="K11" s="11"/>
      <c r="L11" s="11"/>
      <c r="M11" s="11"/>
      <c r="N11" s="11"/>
      <c r="O11" s="11"/>
      <c r="P11" s="3"/>
      <c r="Q11" s="3"/>
      <c r="R11" s="3"/>
      <c r="S11" s="3"/>
    </row>
    <row r="12" spans="1:19" x14ac:dyDescent="0.25">
      <c r="A12" s="154"/>
      <c r="B12" s="157"/>
      <c r="C12" s="154"/>
      <c r="D12" s="158"/>
      <c r="E12" s="154"/>
      <c r="F12" s="158"/>
      <c r="G12" s="4">
        <f>SUM(G11)</f>
        <v>0</v>
      </c>
      <c r="H12" s="4">
        <f>SUM(H11)</f>
        <v>0</v>
      </c>
      <c r="I12" s="4">
        <f t="shared" ref="I12:S12" si="2">SUM(I11)</f>
        <v>0</v>
      </c>
      <c r="J12" s="4">
        <f t="shared" si="2"/>
        <v>0</v>
      </c>
      <c r="K12" s="4">
        <f t="shared" si="2"/>
        <v>0</v>
      </c>
      <c r="L12" s="4">
        <f t="shared" si="2"/>
        <v>0</v>
      </c>
      <c r="M12" s="4">
        <f t="shared" si="2"/>
        <v>0</v>
      </c>
      <c r="N12" s="4">
        <f t="shared" si="2"/>
        <v>0</v>
      </c>
      <c r="O12" s="4">
        <f t="shared" si="2"/>
        <v>0</v>
      </c>
      <c r="P12" s="4">
        <f t="shared" si="2"/>
        <v>0</v>
      </c>
      <c r="Q12" s="4">
        <f t="shared" si="2"/>
        <v>0</v>
      </c>
      <c r="R12" s="4">
        <f t="shared" si="2"/>
        <v>0</v>
      </c>
      <c r="S12" s="4">
        <f t="shared" si="2"/>
        <v>0</v>
      </c>
    </row>
    <row r="13" spans="1:19" x14ac:dyDescent="0.25">
      <c r="A13" s="150" t="s">
        <v>27</v>
      </c>
      <c r="B13" s="151"/>
      <c r="C13" s="152"/>
      <c r="D13" s="152"/>
      <c r="E13" s="152"/>
      <c r="F13" s="152"/>
      <c r="G13" s="9"/>
      <c r="H13" s="9"/>
      <c r="I13" s="9"/>
      <c r="J13" s="9"/>
      <c r="K13" s="9"/>
      <c r="L13" s="9"/>
      <c r="M13" s="9"/>
      <c r="N13" s="9"/>
      <c r="O13" s="9"/>
      <c r="P13" s="9"/>
      <c r="Q13" s="9" t="s">
        <v>28</v>
      </c>
      <c r="R13" s="9"/>
      <c r="S13" s="8"/>
    </row>
    <row r="14" spans="1:19" x14ac:dyDescent="0.25">
      <c r="A14" s="153"/>
      <c r="B14" s="154"/>
      <c r="C14" s="153"/>
      <c r="D14" s="155"/>
      <c r="E14" s="153"/>
      <c r="F14" s="153"/>
      <c r="G14" s="11"/>
      <c r="H14" s="2"/>
      <c r="I14" s="11"/>
      <c r="J14" s="11"/>
      <c r="K14" s="11"/>
      <c r="L14" s="11"/>
      <c r="M14" s="11"/>
      <c r="N14" s="11"/>
      <c r="O14" s="11"/>
      <c r="P14" s="3"/>
      <c r="Q14" s="3"/>
      <c r="R14" s="3"/>
      <c r="S14" s="3"/>
    </row>
    <row r="15" spans="1:19" x14ac:dyDescent="0.25">
      <c r="A15" s="147"/>
      <c r="B15" s="154"/>
      <c r="C15" s="156"/>
      <c r="D15" s="159"/>
      <c r="E15" s="156"/>
      <c r="F15" s="159"/>
      <c r="G15" s="4">
        <f>SUM(G14)</f>
        <v>0</v>
      </c>
      <c r="H15" s="4">
        <f t="shared" ref="H15:S15" si="3">SUM(H14)</f>
        <v>0</v>
      </c>
      <c r="I15" s="4">
        <f t="shared" si="3"/>
        <v>0</v>
      </c>
      <c r="J15" s="4">
        <f t="shared" si="3"/>
        <v>0</v>
      </c>
      <c r="K15" s="4">
        <f t="shared" si="3"/>
        <v>0</v>
      </c>
      <c r="L15" s="4">
        <f t="shared" si="3"/>
        <v>0</v>
      </c>
      <c r="M15" s="4">
        <f t="shared" si="3"/>
        <v>0</v>
      </c>
      <c r="N15" s="4">
        <f t="shared" si="3"/>
        <v>0</v>
      </c>
      <c r="O15" s="4">
        <f t="shared" si="3"/>
        <v>0</v>
      </c>
      <c r="P15" s="4">
        <f t="shared" si="3"/>
        <v>0</v>
      </c>
      <c r="Q15" s="4">
        <f t="shared" si="3"/>
        <v>0</v>
      </c>
      <c r="R15" s="4">
        <f t="shared" si="3"/>
        <v>0</v>
      </c>
      <c r="S15" s="4">
        <f t="shared" si="3"/>
        <v>0</v>
      </c>
    </row>
    <row r="16" spans="1:19" x14ac:dyDescent="0.25">
      <c r="A16" s="160" t="s">
        <v>29</v>
      </c>
      <c r="B16" s="160"/>
      <c r="C16" s="161"/>
      <c r="D16" s="161"/>
      <c r="E16" s="161"/>
      <c r="F16" s="161"/>
      <c r="G16" s="4">
        <f t="shared" ref="G16:S16" si="4">SUM(G15,G12,G9,G6)</f>
        <v>0</v>
      </c>
      <c r="H16" s="4">
        <f t="shared" si="4"/>
        <v>9000</v>
      </c>
      <c r="I16" s="4">
        <f t="shared" si="4"/>
        <v>2000000</v>
      </c>
      <c r="J16" s="4">
        <f t="shared" si="4"/>
        <v>2000000</v>
      </c>
      <c r="K16" s="4">
        <f t="shared" si="4"/>
        <v>2000000</v>
      </c>
      <c r="L16" s="4">
        <f t="shared" si="4"/>
        <v>2000000</v>
      </c>
      <c r="M16" s="4">
        <f t="shared" si="4"/>
        <v>2000000</v>
      </c>
      <c r="N16" s="4">
        <f t="shared" si="4"/>
        <v>0</v>
      </c>
      <c r="O16" s="4">
        <f t="shared" si="4"/>
        <v>0</v>
      </c>
      <c r="P16" s="4">
        <f t="shared" si="4"/>
        <v>10000000</v>
      </c>
      <c r="Q16" s="4">
        <f t="shared" si="4"/>
        <v>10000000</v>
      </c>
      <c r="R16" s="4">
        <f t="shared" si="4"/>
        <v>10000000</v>
      </c>
      <c r="S16" s="4">
        <f t="shared" si="4"/>
        <v>9000</v>
      </c>
    </row>
    <row r="17" spans="1:19" x14ac:dyDescent="0.25">
      <c r="A17" s="263" t="s">
        <v>668</v>
      </c>
      <c r="B17" s="263"/>
      <c r="C17" s="263"/>
      <c r="D17" s="263"/>
      <c r="E17" s="263"/>
      <c r="F17" s="263"/>
      <c r="G17" s="263"/>
      <c r="H17" s="263"/>
      <c r="I17" s="263"/>
      <c r="J17" s="263"/>
      <c r="K17" s="263"/>
      <c r="L17" s="263"/>
      <c r="M17" s="263"/>
      <c r="N17" s="263"/>
      <c r="O17" s="263"/>
      <c r="P17" s="263"/>
      <c r="Q17" s="263"/>
      <c r="R17" s="263"/>
      <c r="S17" s="263"/>
    </row>
    <row r="18" spans="1:19" x14ac:dyDescent="0.25">
      <c r="A18" s="263"/>
      <c r="B18" s="263"/>
      <c r="C18" s="263"/>
      <c r="D18" s="263"/>
      <c r="E18" s="263"/>
      <c r="F18" s="263"/>
      <c r="G18" s="263"/>
      <c r="H18" s="263"/>
      <c r="I18" s="263"/>
      <c r="J18" s="263"/>
      <c r="K18" s="263"/>
      <c r="L18" s="263"/>
      <c r="M18" s="263"/>
      <c r="N18" s="263"/>
      <c r="O18" s="263"/>
      <c r="P18" s="263"/>
      <c r="Q18" s="263"/>
      <c r="R18" s="263"/>
      <c r="S18" s="263"/>
    </row>
    <row r="19" spans="1:19" ht="47.25" x14ac:dyDescent="0.25">
      <c r="A19" s="147" t="s">
        <v>0</v>
      </c>
      <c r="B19" s="147" t="s">
        <v>1</v>
      </c>
      <c r="C19" s="147" t="s">
        <v>2</v>
      </c>
      <c r="D19" s="148" t="s">
        <v>3</v>
      </c>
      <c r="E19" s="149" t="s">
        <v>4</v>
      </c>
      <c r="F19" s="148" t="s">
        <v>5</v>
      </c>
      <c r="G19" s="15" t="s">
        <v>6</v>
      </c>
      <c r="H19" s="15" t="s">
        <v>7</v>
      </c>
      <c r="I19" s="16" t="s">
        <v>8</v>
      </c>
      <c r="J19" s="16" t="s">
        <v>9</v>
      </c>
      <c r="K19" s="16" t="s">
        <v>10</v>
      </c>
      <c r="L19" s="16" t="s">
        <v>11</v>
      </c>
      <c r="M19" s="16" t="s">
        <v>12</v>
      </c>
      <c r="N19" s="16" t="s">
        <v>13</v>
      </c>
      <c r="O19" s="16" t="s">
        <v>14</v>
      </c>
      <c r="P19" s="16" t="s">
        <v>15</v>
      </c>
      <c r="Q19" s="16" t="s">
        <v>16</v>
      </c>
      <c r="R19" s="16" t="s">
        <v>30</v>
      </c>
      <c r="S19" s="16" t="s">
        <v>18</v>
      </c>
    </row>
    <row r="20" spans="1:19" x14ac:dyDescent="0.25">
      <c r="A20" s="150" t="s">
        <v>19</v>
      </c>
      <c r="B20" s="151"/>
      <c r="C20" s="152"/>
      <c r="D20" s="152"/>
      <c r="E20" s="152"/>
      <c r="F20" s="152"/>
      <c r="G20" s="9"/>
      <c r="H20" s="9"/>
      <c r="I20" s="9"/>
      <c r="J20" s="9"/>
      <c r="K20" s="9"/>
      <c r="L20" s="9"/>
      <c r="M20" s="9"/>
      <c r="N20" s="9"/>
      <c r="O20" s="9"/>
      <c r="P20" s="9"/>
      <c r="Q20" s="9"/>
      <c r="R20" s="9"/>
      <c r="S20" s="8"/>
    </row>
    <row r="21" spans="1:19" x14ac:dyDescent="0.25">
      <c r="A21" s="153" t="s">
        <v>31</v>
      </c>
      <c r="B21" s="154" t="s">
        <v>32</v>
      </c>
      <c r="C21" s="153" t="s">
        <v>33</v>
      </c>
      <c r="D21" s="155" t="s">
        <v>34</v>
      </c>
      <c r="E21" s="153" t="s">
        <v>35</v>
      </c>
      <c r="F21" s="156" t="s">
        <v>36</v>
      </c>
      <c r="G21" s="2">
        <v>60000</v>
      </c>
      <c r="H21" s="2">
        <v>1000</v>
      </c>
      <c r="I21" s="2"/>
      <c r="J21" s="2">
        <v>120000</v>
      </c>
      <c r="K21" s="2"/>
      <c r="L21" s="2"/>
      <c r="M21" s="2"/>
      <c r="N21" s="2"/>
      <c r="O21" s="2"/>
      <c r="P21" s="3">
        <v>120000</v>
      </c>
      <c r="Q21" s="3">
        <f>(P21-G21)</f>
        <v>60000</v>
      </c>
      <c r="R21" s="3">
        <f>(Q21-O21)</f>
        <v>60000</v>
      </c>
      <c r="S21" s="3">
        <v>1000</v>
      </c>
    </row>
    <row r="22" spans="1:19" x14ac:dyDescent="0.25">
      <c r="A22" s="154"/>
      <c r="B22" s="157"/>
      <c r="C22" s="154"/>
      <c r="D22" s="154"/>
      <c r="E22" s="154"/>
      <c r="F22" s="158"/>
      <c r="G22" s="33">
        <f>SUM(G21)</f>
        <v>60000</v>
      </c>
      <c r="H22" s="33">
        <f t="shared" ref="H22:S22" si="5">SUM(H21)</f>
        <v>1000</v>
      </c>
      <c r="I22" s="33">
        <f t="shared" si="5"/>
        <v>0</v>
      </c>
      <c r="J22" s="33">
        <f t="shared" si="5"/>
        <v>120000</v>
      </c>
      <c r="K22" s="33">
        <f t="shared" si="5"/>
        <v>0</v>
      </c>
      <c r="L22" s="33">
        <f t="shared" si="5"/>
        <v>0</v>
      </c>
      <c r="M22" s="33">
        <f t="shared" si="5"/>
        <v>0</v>
      </c>
      <c r="N22" s="33">
        <f t="shared" si="5"/>
        <v>0</v>
      </c>
      <c r="O22" s="33">
        <f t="shared" si="5"/>
        <v>0</v>
      </c>
      <c r="P22" s="33">
        <f t="shared" si="5"/>
        <v>120000</v>
      </c>
      <c r="Q22" s="33">
        <f t="shared" si="5"/>
        <v>60000</v>
      </c>
      <c r="R22" s="33">
        <f t="shared" si="5"/>
        <v>60000</v>
      </c>
      <c r="S22" s="33">
        <f t="shared" si="5"/>
        <v>1000</v>
      </c>
    </row>
    <row r="23" spans="1:19" x14ac:dyDescent="0.25">
      <c r="A23" s="150" t="s">
        <v>25</v>
      </c>
      <c r="B23" s="151"/>
      <c r="C23" s="152"/>
      <c r="D23" s="152"/>
      <c r="E23" s="152"/>
      <c r="F23" s="152"/>
      <c r="G23" s="9"/>
      <c r="H23" s="9"/>
      <c r="I23" s="9"/>
      <c r="J23" s="9"/>
      <c r="K23" s="9"/>
      <c r="L23" s="9"/>
      <c r="M23" s="9"/>
      <c r="N23" s="9"/>
      <c r="O23" s="9"/>
      <c r="P23" s="9"/>
      <c r="Q23" s="9"/>
      <c r="R23" s="9"/>
      <c r="S23" s="9"/>
    </row>
    <row r="24" spans="1:19" x14ac:dyDescent="0.25">
      <c r="A24" s="153"/>
      <c r="B24" s="154"/>
      <c r="C24" s="153"/>
      <c r="D24" s="155"/>
      <c r="E24" s="153"/>
      <c r="F24" s="153"/>
      <c r="G24" s="11"/>
      <c r="H24" s="12"/>
      <c r="I24" s="11"/>
      <c r="J24" s="11"/>
      <c r="K24" s="11"/>
      <c r="L24" s="11"/>
      <c r="M24" s="11"/>
      <c r="N24" s="11"/>
      <c r="O24" s="11"/>
      <c r="P24" s="3"/>
      <c r="Q24" s="3"/>
      <c r="R24" s="3"/>
      <c r="S24" s="3"/>
    </row>
    <row r="25" spans="1:19" x14ac:dyDescent="0.25">
      <c r="A25" s="154"/>
      <c r="B25" s="157"/>
      <c r="C25" s="154"/>
      <c r="D25" s="158"/>
      <c r="E25" s="154"/>
      <c r="F25" s="158"/>
      <c r="G25" s="4">
        <f>SUM(G24)</f>
        <v>0</v>
      </c>
      <c r="H25" s="4">
        <f t="shared" ref="H25:S25" si="6">SUM(H24)</f>
        <v>0</v>
      </c>
      <c r="I25" s="4">
        <f t="shared" si="6"/>
        <v>0</v>
      </c>
      <c r="J25" s="4">
        <f t="shared" si="6"/>
        <v>0</v>
      </c>
      <c r="K25" s="4">
        <f t="shared" si="6"/>
        <v>0</v>
      </c>
      <c r="L25" s="4">
        <f t="shared" si="6"/>
        <v>0</v>
      </c>
      <c r="M25" s="4">
        <f t="shared" si="6"/>
        <v>0</v>
      </c>
      <c r="N25" s="4">
        <f t="shared" si="6"/>
        <v>0</v>
      </c>
      <c r="O25" s="4">
        <f t="shared" si="6"/>
        <v>0</v>
      </c>
      <c r="P25" s="4">
        <f t="shared" si="6"/>
        <v>0</v>
      </c>
      <c r="Q25" s="4">
        <f t="shared" si="6"/>
        <v>0</v>
      </c>
      <c r="R25" s="4">
        <f t="shared" si="6"/>
        <v>0</v>
      </c>
      <c r="S25" s="4">
        <f t="shared" si="6"/>
        <v>0</v>
      </c>
    </row>
    <row r="26" spans="1:19" x14ac:dyDescent="0.25">
      <c r="A26" s="150" t="s">
        <v>26</v>
      </c>
      <c r="B26" s="151"/>
      <c r="C26" s="152"/>
      <c r="D26" s="152"/>
      <c r="E26" s="152"/>
      <c r="F26" s="152"/>
      <c r="G26" s="9"/>
      <c r="H26" s="9"/>
      <c r="I26" s="9"/>
      <c r="J26" s="9"/>
      <c r="K26" s="9"/>
      <c r="L26" s="9"/>
      <c r="M26" s="9"/>
      <c r="N26" s="9"/>
      <c r="O26" s="9"/>
      <c r="P26" s="9"/>
      <c r="Q26" s="9"/>
      <c r="R26" s="9"/>
      <c r="S26" s="9"/>
    </row>
    <row r="27" spans="1:19" x14ac:dyDescent="0.25">
      <c r="A27" s="158"/>
      <c r="B27" s="154"/>
      <c r="C27" s="158"/>
      <c r="D27" s="159"/>
      <c r="E27" s="159"/>
      <c r="F27" s="159"/>
      <c r="G27" s="11"/>
      <c r="H27" s="2"/>
      <c r="I27" s="11"/>
      <c r="J27" s="11"/>
      <c r="K27" s="11"/>
      <c r="L27" s="11"/>
      <c r="M27" s="11"/>
      <c r="N27" s="11"/>
      <c r="O27" s="11"/>
      <c r="P27" s="3"/>
      <c r="Q27" s="3"/>
      <c r="R27" s="3"/>
      <c r="S27" s="3"/>
    </row>
    <row r="28" spans="1:19" x14ac:dyDescent="0.25">
      <c r="A28" s="154"/>
      <c r="B28" s="157"/>
      <c r="C28" s="154"/>
      <c r="D28" s="158"/>
      <c r="E28" s="154"/>
      <c r="F28" s="158"/>
      <c r="G28" s="4">
        <f>SUM(G27)</f>
        <v>0</v>
      </c>
      <c r="H28" s="4">
        <f t="shared" ref="H28:S28" si="7">SUM(H27)</f>
        <v>0</v>
      </c>
      <c r="I28" s="4">
        <f t="shared" si="7"/>
        <v>0</v>
      </c>
      <c r="J28" s="4">
        <f t="shared" si="7"/>
        <v>0</v>
      </c>
      <c r="K28" s="4">
        <f t="shared" si="7"/>
        <v>0</v>
      </c>
      <c r="L28" s="4">
        <f t="shared" si="7"/>
        <v>0</v>
      </c>
      <c r="M28" s="4">
        <f t="shared" si="7"/>
        <v>0</v>
      </c>
      <c r="N28" s="4">
        <f t="shared" si="7"/>
        <v>0</v>
      </c>
      <c r="O28" s="4">
        <f t="shared" si="7"/>
        <v>0</v>
      </c>
      <c r="P28" s="4">
        <f t="shared" si="7"/>
        <v>0</v>
      </c>
      <c r="Q28" s="4">
        <f t="shared" si="7"/>
        <v>0</v>
      </c>
      <c r="R28" s="4">
        <f t="shared" si="7"/>
        <v>0</v>
      </c>
      <c r="S28" s="4">
        <f t="shared" si="7"/>
        <v>0</v>
      </c>
    </row>
    <row r="29" spans="1:19" x14ac:dyDescent="0.25">
      <c r="A29" s="150" t="s">
        <v>27</v>
      </c>
      <c r="B29" s="151"/>
      <c r="C29" s="152"/>
      <c r="D29" s="152"/>
      <c r="E29" s="152"/>
      <c r="F29" s="152"/>
      <c r="G29" s="9"/>
      <c r="H29" s="9"/>
      <c r="I29" s="9"/>
      <c r="J29" s="9"/>
      <c r="K29" s="9"/>
      <c r="L29" s="9"/>
      <c r="M29" s="9"/>
      <c r="N29" s="9"/>
      <c r="O29" s="9"/>
      <c r="P29" s="9"/>
      <c r="Q29" s="9" t="s">
        <v>28</v>
      </c>
      <c r="R29" s="9"/>
      <c r="S29" s="8"/>
    </row>
    <row r="30" spans="1:19" x14ac:dyDescent="0.25">
      <c r="A30" s="153" t="s">
        <v>833</v>
      </c>
      <c r="B30" s="154" t="s">
        <v>21</v>
      </c>
      <c r="C30" s="153" t="s">
        <v>37</v>
      </c>
      <c r="D30" s="155" t="s">
        <v>38</v>
      </c>
      <c r="E30" s="153" t="s">
        <v>35</v>
      </c>
      <c r="F30" s="155" t="s">
        <v>39</v>
      </c>
      <c r="G30" s="2"/>
      <c r="H30" s="2">
        <v>1000</v>
      </c>
      <c r="I30" s="6"/>
      <c r="J30" s="2"/>
      <c r="K30" s="2">
        <v>10000</v>
      </c>
      <c r="L30" s="2"/>
      <c r="M30" s="2"/>
      <c r="N30" s="2"/>
      <c r="O30" s="2"/>
      <c r="P30" s="3">
        <f>SUM(I30:O30)</f>
        <v>10000</v>
      </c>
      <c r="Q30" s="3">
        <f>(P30-G30)</f>
        <v>10000</v>
      </c>
      <c r="R30" s="3">
        <f>(Q30-O30)</f>
        <v>10000</v>
      </c>
      <c r="S30" s="3">
        <v>1000</v>
      </c>
    </row>
    <row r="31" spans="1:19" x14ac:dyDescent="0.25">
      <c r="A31" s="153" t="s">
        <v>40</v>
      </c>
      <c r="B31" s="154" t="s">
        <v>21</v>
      </c>
      <c r="C31" s="153" t="s">
        <v>37</v>
      </c>
      <c r="D31" s="155" t="s">
        <v>38</v>
      </c>
      <c r="E31" s="153" t="s">
        <v>35</v>
      </c>
      <c r="F31" s="155" t="s">
        <v>39</v>
      </c>
      <c r="G31" s="2"/>
      <c r="H31" s="2">
        <v>1000</v>
      </c>
      <c r="I31" s="6"/>
      <c r="J31" s="2"/>
      <c r="K31" s="2"/>
      <c r="L31" s="2"/>
      <c r="M31" s="2">
        <v>10000</v>
      </c>
      <c r="N31" s="2"/>
      <c r="O31" s="2"/>
      <c r="P31" s="3">
        <f t="shared" ref="P31:P37" si="8">SUM(I31:O31)</f>
        <v>10000</v>
      </c>
      <c r="Q31" s="3">
        <f t="shared" ref="Q31:Q37" si="9">(P31-G31)</f>
        <v>10000</v>
      </c>
      <c r="R31" s="3">
        <f t="shared" ref="R31:R37" si="10">(Q31-O31)</f>
        <v>10000</v>
      </c>
      <c r="S31" s="3">
        <v>1000</v>
      </c>
    </row>
    <row r="32" spans="1:19" x14ac:dyDescent="0.25">
      <c r="A32" s="153" t="s">
        <v>41</v>
      </c>
      <c r="B32" s="154" t="s">
        <v>21</v>
      </c>
      <c r="C32" s="153" t="s">
        <v>37</v>
      </c>
      <c r="D32" s="155" t="s">
        <v>38</v>
      </c>
      <c r="E32" s="153" t="s">
        <v>35</v>
      </c>
      <c r="F32" s="155" t="s">
        <v>39</v>
      </c>
      <c r="G32" s="2"/>
      <c r="H32" s="2">
        <v>1000</v>
      </c>
      <c r="I32" s="6"/>
      <c r="J32" s="2"/>
      <c r="K32" s="2"/>
      <c r="L32" s="2"/>
      <c r="M32" s="2"/>
      <c r="N32" s="2">
        <v>10000</v>
      </c>
      <c r="O32" s="2"/>
      <c r="P32" s="3">
        <f t="shared" si="8"/>
        <v>10000</v>
      </c>
      <c r="Q32" s="3">
        <f t="shared" si="9"/>
        <v>10000</v>
      </c>
      <c r="R32" s="3">
        <f t="shared" si="10"/>
        <v>10000</v>
      </c>
      <c r="S32" s="3">
        <v>1000</v>
      </c>
    </row>
    <row r="33" spans="1:19" x14ac:dyDescent="0.25">
      <c r="A33" s="153" t="s">
        <v>42</v>
      </c>
      <c r="B33" s="154" t="s">
        <v>43</v>
      </c>
      <c r="C33" s="162" t="s">
        <v>44</v>
      </c>
      <c r="D33" s="155" t="s">
        <v>45</v>
      </c>
      <c r="E33" s="153" t="s">
        <v>35</v>
      </c>
      <c r="F33" s="155" t="s">
        <v>39</v>
      </c>
      <c r="G33" s="2"/>
      <c r="H33" s="2"/>
      <c r="I33" s="2"/>
      <c r="J33" s="2">
        <v>30000</v>
      </c>
      <c r="K33" s="2"/>
      <c r="L33" s="2"/>
      <c r="M33" s="2"/>
      <c r="N33" s="2"/>
      <c r="O33" s="2"/>
      <c r="P33" s="3">
        <f t="shared" si="8"/>
        <v>30000</v>
      </c>
      <c r="Q33" s="3">
        <f>(P33-G33)</f>
        <v>30000</v>
      </c>
      <c r="R33" s="3">
        <f t="shared" si="10"/>
        <v>30000</v>
      </c>
      <c r="S33" s="3"/>
    </row>
    <row r="34" spans="1:19" x14ac:dyDescent="0.25">
      <c r="A34" s="153" t="s">
        <v>46</v>
      </c>
      <c r="B34" s="154" t="s">
        <v>21</v>
      </c>
      <c r="C34" s="162" t="s">
        <v>47</v>
      </c>
      <c r="D34" s="155" t="s">
        <v>34</v>
      </c>
      <c r="E34" s="153" t="s">
        <v>35</v>
      </c>
      <c r="F34" s="163" t="s">
        <v>36</v>
      </c>
      <c r="G34" s="2">
        <v>30000</v>
      </c>
      <c r="H34" s="2">
        <v>500</v>
      </c>
      <c r="I34" s="2">
        <v>60000</v>
      </c>
      <c r="J34" s="2"/>
      <c r="K34" s="2"/>
      <c r="L34" s="2"/>
      <c r="M34" s="2"/>
      <c r="N34" s="2"/>
      <c r="O34" s="2"/>
      <c r="P34" s="3">
        <f t="shared" si="8"/>
        <v>60000</v>
      </c>
      <c r="Q34" s="3">
        <f t="shared" si="9"/>
        <v>30000</v>
      </c>
      <c r="R34" s="3">
        <f t="shared" si="10"/>
        <v>30000</v>
      </c>
      <c r="S34" s="3">
        <v>500</v>
      </c>
    </row>
    <row r="35" spans="1:19" x14ac:dyDescent="0.25">
      <c r="A35" s="153" t="s">
        <v>48</v>
      </c>
      <c r="B35" s="154" t="s">
        <v>21</v>
      </c>
      <c r="C35" s="153" t="s">
        <v>49</v>
      </c>
      <c r="D35" s="155" t="s">
        <v>50</v>
      </c>
      <c r="E35" s="153" t="s">
        <v>35</v>
      </c>
      <c r="F35" s="155" t="s">
        <v>39</v>
      </c>
      <c r="G35" s="2"/>
      <c r="H35" s="2"/>
      <c r="I35" s="2"/>
      <c r="J35" s="2"/>
      <c r="K35" s="2">
        <v>10000</v>
      </c>
      <c r="L35" s="2"/>
      <c r="M35" s="2">
        <v>10000</v>
      </c>
      <c r="N35" s="2"/>
      <c r="O35" s="2"/>
      <c r="P35" s="3">
        <f t="shared" si="8"/>
        <v>20000</v>
      </c>
      <c r="Q35" s="3">
        <f t="shared" si="9"/>
        <v>20000</v>
      </c>
      <c r="R35" s="3">
        <f t="shared" si="10"/>
        <v>20000</v>
      </c>
      <c r="S35" s="3"/>
    </row>
    <row r="36" spans="1:19" x14ac:dyDescent="0.25">
      <c r="A36" s="153" t="s">
        <v>51</v>
      </c>
      <c r="B36" s="154" t="s">
        <v>32</v>
      </c>
      <c r="C36" s="153" t="s">
        <v>52</v>
      </c>
      <c r="D36" s="155" t="s">
        <v>38</v>
      </c>
      <c r="E36" s="153" t="s">
        <v>35</v>
      </c>
      <c r="F36" s="163" t="s">
        <v>36</v>
      </c>
      <c r="G36" s="2">
        <v>25000</v>
      </c>
      <c r="H36" s="2">
        <v>1000</v>
      </c>
      <c r="I36" s="2">
        <v>50000</v>
      </c>
      <c r="J36" s="2"/>
      <c r="K36" s="2"/>
      <c r="L36" s="2"/>
      <c r="M36" s="2"/>
      <c r="N36" s="2"/>
      <c r="O36" s="2"/>
      <c r="P36" s="3">
        <f t="shared" si="8"/>
        <v>50000</v>
      </c>
      <c r="Q36" s="3">
        <f t="shared" si="9"/>
        <v>25000</v>
      </c>
      <c r="R36" s="3">
        <f t="shared" si="10"/>
        <v>25000</v>
      </c>
      <c r="S36" s="3">
        <v>1000</v>
      </c>
    </row>
    <row r="37" spans="1:19" x14ac:dyDescent="0.25">
      <c r="A37" s="153" t="s">
        <v>53</v>
      </c>
      <c r="B37" s="154" t="s">
        <v>43</v>
      </c>
      <c r="C37" s="153" t="s">
        <v>37</v>
      </c>
      <c r="D37" s="155" t="s">
        <v>38</v>
      </c>
      <c r="E37" s="153" t="s">
        <v>35</v>
      </c>
      <c r="F37" s="159" t="s">
        <v>39</v>
      </c>
      <c r="G37" s="2"/>
      <c r="H37" s="2">
        <v>0</v>
      </c>
      <c r="I37" s="2">
        <v>15000</v>
      </c>
      <c r="J37" s="2"/>
      <c r="K37" s="2"/>
      <c r="L37" s="2"/>
      <c r="M37" s="2"/>
      <c r="N37" s="2"/>
      <c r="O37" s="2"/>
      <c r="P37" s="3">
        <f t="shared" si="8"/>
        <v>15000</v>
      </c>
      <c r="Q37" s="3">
        <f t="shared" si="9"/>
        <v>15000</v>
      </c>
      <c r="R37" s="3">
        <f t="shared" si="10"/>
        <v>15000</v>
      </c>
      <c r="S37" s="3"/>
    </row>
    <row r="38" spans="1:19" x14ac:dyDescent="0.25">
      <c r="A38" s="147"/>
      <c r="B38" s="154"/>
      <c r="C38" s="156"/>
      <c r="D38" s="159"/>
      <c r="E38" s="156"/>
      <c r="F38" s="159"/>
      <c r="G38" s="4">
        <f>SUM(G30:G37)</f>
        <v>55000</v>
      </c>
      <c r="H38" s="4">
        <f t="shared" ref="H38:S38" si="11">SUM(H30:H37)</f>
        <v>4500</v>
      </c>
      <c r="I38" s="4">
        <f t="shared" si="11"/>
        <v>125000</v>
      </c>
      <c r="J38" s="4">
        <f t="shared" si="11"/>
        <v>30000</v>
      </c>
      <c r="K38" s="4">
        <f t="shared" si="11"/>
        <v>20000</v>
      </c>
      <c r="L38" s="4">
        <f t="shared" si="11"/>
        <v>0</v>
      </c>
      <c r="M38" s="4">
        <f t="shared" si="11"/>
        <v>20000</v>
      </c>
      <c r="N38" s="4">
        <f t="shared" si="11"/>
        <v>10000</v>
      </c>
      <c r="O38" s="4">
        <f t="shared" si="11"/>
        <v>0</v>
      </c>
      <c r="P38" s="4">
        <f>SUM(P30:P37)</f>
        <v>205000</v>
      </c>
      <c r="Q38" s="4">
        <f t="shared" si="11"/>
        <v>150000</v>
      </c>
      <c r="R38" s="4">
        <f t="shared" si="11"/>
        <v>150000</v>
      </c>
      <c r="S38" s="4">
        <f t="shared" si="11"/>
        <v>4500</v>
      </c>
    </row>
    <row r="39" spans="1:19" ht="16.5" thickBot="1" x14ac:dyDescent="0.3">
      <c r="A39" s="160" t="s">
        <v>29</v>
      </c>
      <c r="B39" s="160"/>
      <c r="C39" s="161"/>
      <c r="D39" s="161"/>
      <c r="E39" s="161"/>
      <c r="F39" s="161"/>
      <c r="G39" s="4">
        <f t="shared" ref="G39:S39" si="12">SUM(G38,G28,G25,G22)</f>
        <v>115000</v>
      </c>
      <c r="H39" s="4">
        <f t="shared" si="12"/>
        <v>5500</v>
      </c>
      <c r="I39" s="4">
        <f t="shared" si="12"/>
        <v>125000</v>
      </c>
      <c r="J39" s="4">
        <f t="shared" si="12"/>
        <v>150000</v>
      </c>
      <c r="K39" s="4">
        <f t="shared" si="12"/>
        <v>20000</v>
      </c>
      <c r="L39" s="4">
        <f t="shared" si="12"/>
        <v>0</v>
      </c>
      <c r="M39" s="4">
        <f t="shared" si="12"/>
        <v>20000</v>
      </c>
      <c r="N39" s="4">
        <f t="shared" si="12"/>
        <v>10000</v>
      </c>
      <c r="O39" s="4">
        <f t="shared" si="12"/>
        <v>0</v>
      </c>
      <c r="P39" s="4">
        <f t="shared" si="12"/>
        <v>325000</v>
      </c>
      <c r="Q39" s="4">
        <f t="shared" si="12"/>
        <v>210000</v>
      </c>
      <c r="R39" s="4">
        <f t="shared" si="12"/>
        <v>210000</v>
      </c>
      <c r="S39" s="4">
        <f t="shared" si="12"/>
        <v>5500</v>
      </c>
    </row>
    <row r="40" spans="1:19" ht="16.5" customHeight="1" thickTop="1" x14ac:dyDescent="0.25">
      <c r="A40" s="266" t="s">
        <v>669</v>
      </c>
      <c r="B40" s="266"/>
      <c r="C40" s="266"/>
      <c r="D40" s="266"/>
      <c r="E40" s="266"/>
      <c r="F40" s="266"/>
      <c r="G40" s="266"/>
      <c r="H40" s="266"/>
      <c r="I40" s="266"/>
      <c r="J40" s="266"/>
      <c r="K40" s="266"/>
      <c r="L40" s="266"/>
      <c r="M40" s="266"/>
      <c r="N40" s="266"/>
      <c r="O40" s="266"/>
      <c r="P40" s="266"/>
      <c r="Q40" s="266"/>
      <c r="R40" s="266"/>
      <c r="S40" s="266"/>
    </row>
    <row r="41" spans="1:19" ht="15.75" customHeight="1" x14ac:dyDescent="0.25">
      <c r="A41" s="267"/>
      <c r="B41" s="267"/>
      <c r="C41" s="267"/>
      <c r="D41" s="267"/>
      <c r="E41" s="267"/>
      <c r="F41" s="267"/>
      <c r="G41" s="267"/>
      <c r="H41" s="267"/>
      <c r="I41" s="267"/>
      <c r="J41" s="267"/>
      <c r="K41" s="267"/>
      <c r="L41" s="267"/>
      <c r="M41" s="267"/>
      <c r="N41" s="267"/>
      <c r="O41" s="267"/>
      <c r="P41" s="267"/>
      <c r="Q41" s="267"/>
      <c r="R41" s="267"/>
      <c r="S41" s="267"/>
    </row>
    <row r="42" spans="1:19" ht="47.25" x14ac:dyDescent="0.25">
      <c r="A42" s="149" t="s">
        <v>0</v>
      </c>
      <c r="B42" s="147" t="s">
        <v>1</v>
      </c>
      <c r="C42" s="147" t="s">
        <v>2</v>
      </c>
      <c r="D42" s="148" t="s">
        <v>3</v>
      </c>
      <c r="E42" s="149" t="s">
        <v>4</v>
      </c>
      <c r="F42" s="148" t="s">
        <v>5</v>
      </c>
      <c r="G42" s="15" t="s">
        <v>6</v>
      </c>
      <c r="H42" s="15" t="s">
        <v>7</v>
      </c>
      <c r="I42" s="16" t="s">
        <v>8</v>
      </c>
      <c r="J42" s="16" t="s">
        <v>9</v>
      </c>
      <c r="K42" s="16" t="s">
        <v>10</v>
      </c>
      <c r="L42" s="16" t="s">
        <v>11</v>
      </c>
      <c r="M42" s="16" t="s">
        <v>12</v>
      </c>
      <c r="N42" s="16" t="s">
        <v>13</v>
      </c>
      <c r="O42" s="16" t="s">
        <v>14</v>
      </c>
      <c r="P42" s="16" t="s">
        <v>15</v>
      </c>
      <c r="Q42" s="16" t="s">
        <v>16</v>
      </c>
      <c r="R42" s="16" t="s">
        <v>17</v>
      </c>
      <c r="S42" s="16" t="s">
        <v>18</v>
      </c>
    </row>
    <row r="43" spans="1:19" x14ac:dyDescent="0.25">
      <c r="A43" s="164" t="s">
        <v>19</v>
      </c>
      <c r="B43" s="165"/>
      <c r="C43" s="166"/>
      <c r="D43" s="166"/>
      <c r="E43" s="166"/>
      <c r="F43" s="166"/>
      <c r="G43" s="21"/>
      <c r="H43" s="21"/>
      <c r="I43" s="20"/>
      <c r="J43" s="20"/>
      <c r="K43" s="20"/>
      <c r="L43" s="20"/>
      <c r="M43" s="20"/>
      <c r="N43" s="21"/>
      <c r="O43" s="21"/>
      <c r="P43" s="21"/>
      <c r="Q43" s="21"/>
      <c r="R43" s="21"/>
      <c r="S43" s="20"/>
    </row>
    <row r="44" spans="1:19" x14ac:dyDescent="0.25">
      <c r="A44" s="153" t="s">
        <v>54</v>
      </c>
      <c r="B44" s="167" t="s">
        <v>21</v>
      </c>
      <c r="C44" s="168" t="s">
        <v>55</v>
      </c>
      <c r="D44" s="169" t="s">
        <v>56</v>
      </c>
      <c r="E44" s="170" t="s">
        <v>57</v>
      </c>
      <c r="F44" s="171" t="s">
        <v>58</v>
      </c>
      <c r="G44" s="49"/>
      <c r="H44" s="50"/>
      <c r="I44" s="49">
        <v>250000</v>
      </c>
      <c r="J44" s="49"/>
      <c r="K44" s="49"/>
      <c r="L44" s="49"/>
      <c r="M44" s="49"/>
      <c r="N44" s="49"/>
      <c r="O44" s="49"/>
      <c r="P44" s="51">
        <f>SUM(I44:O44)</f>
        <v>250000</v>
      </c>
      <c r="Q44" s="51">
        <f>(P44-G44)</f>
        <v>250000</v>
      </c>
      <c r="R44" s="3">
        <f t="shared" ref="R44:R46" si="13">(Q44-O44)</f>
        <v>250000</v>
      </c>
      <c r="S44" s="51">
        <v>100</v>
      </c>
    </row>
    <row r="45" spans="1:19" x14ac:dyDescent="0.25">
      <c r="A45" s="153" t="s">
        <v>59</v>
      </c>
      <c r="B45" s="154" t="s">
        <v>21</v>
      </c>
      <c r="C45" s="153"/>
      <c r="D45" s="155"/>
      <c r="E45" s="153" t="s">
        <v>60</v>
      </c>
      <c r="F45" s="156"/>
      <c r="G45" s="11"/>
      <c r="H45" s="2"/>
      <c r="I45" s="11">
        <v>250000</v>
      </c>
      <c r="J45" s="2"/>
      <c r="K45" s="2"/>
      <c r="L45" s="2"/>
      <c r="M45" s="2"/>
      <c r="N45" s="11"/>
      <c r="O45" s="11"/>
      <c r="P45" s="51">
        <f t="shared" ref="P45:P46" si="14">SUM(I45:O45)</f>
        <v>250000</v>
      </c>
      <c r="Q45" s="51">
        <f t="shared" ref="Q45:Q46" si="15">(P45-G45)</f>
        <v>250000</v>
      </c>
      <c r="R45" s="3">
        <f t="shared" si="13"/>
        <v>250000</v>
      </c>
      <c r="S45" s="3"/>
    </row>
    <row r="46" spans="1:19" x14ac:dyDescent="0.25">
      <c r="A46" s="153" t="s">
        <v>676</v>
      </c>
      <c r="B46" s="154"/>
      <c r="C46" s="153"/>
      <c r="D46" s="155"/>
      <c r="E46" s="153"/>
      <c r="F46" s="156"/>
      <c r="G46" s="11"/>
      <c r="H46" s="12"/>
      <c r="I46" s="11"/>
      <c r="J46" s="2"/>
      <c r="K46" s="2"/>
      <c r="L46" s="2"/>
      <c r="M46" s="2"/>
      <c r="N46" s="11">
        <v>20000000</v>
      </c>
      <c r="O46" s="11"/>
      <c r="P46" s="51">
        <f t="shared" si="14"/>
        <v>20000000</v>
      </c>
      <c r="Q46" s="51">
        <f t="shared" si="15"/>
        <v>20000000</v>
      </c>
      <c r="R46" s="3">
        <f t="shared" si="13"/>
        <v>20000000</v>
      </c>
      <c r="S46" s="3"/>
    </row>
    <row r="47" spans="1:19" x14ac:dyDescent="0.25">
      <c r="A47" s="156"/>
      <c r="B47" s="154"/>
      <c r="C47" s="154"/>
      <c r="D47" s="154"/>
      <c r="E47" s="153"/>
      <c r="F47" s="156"/>
      <c r="G47" s="11"/>
      <c r="H47" s="2"/>
      <c r="I47" s="11"/>
      <c r="J47" s="11"/>
      <c r="K47" s="11"/>
      <c r="L47" s="11"/>
      <c r="M47" s="11"/>
      <c r="N47" s="11"/>
      <c r="O47" s="11"/>
      <c r="P47" s="51"/>
      <c r="Q47" s="51"/>
      <c r="R47" s="3"/>
      <c r="S47" s="3"/>
    </row>
    <row r="48" spans="1:19" x14ac:dyDescent="0.25">
      <c r="A48" s="156"/>
      <c r="B48" s="154"/>
      <c r="C48" s="153"/>
      <c r="D48" s="155"/>
      <c r="E48" s="153"/>
      <c r="F48" s="156"/>
      <c r="G48" s="11"/>
      <c r="H48" s="2"/>
      <c r="I48" s="11"/>
      <c r="J48" s="11"/>
      <c r="K48" s="11"/>
      <c r="L48" s="11"/>
      <c r="M48" s="11"/>
      <c r="N48" s="11"/>
      <c r="O48" s="11"/>
      <c r="P48" s="51"/>
      <c r="Q48" s="51"/>
      <c r="R48" s="3"/>
      <c r="S48" s="3"/>
    </row>
    <row r="49" spans="1:19" x14ac:dyDescent="0.25">
      <c r="A49" s="156"/>
      <c r="B49" s="154"/>
      <c r="C49" s="154"/>
      <c r="D49" s="154"/>
      <c r="E49" s="153"/>
      <c r="F49" s="156"/>
      <c r="G49" s="4">
        <f>SUM(G44:G48)</f>
        <v>0</v>
      </c>
      <c r="H49" s="4">
        <f t="shared" ref="H49:S49" si="16">SUM(H44:H48)</f>
        <v>0</v>
      </c>
      <c r="I49" s="4">
        <f t="shared" si="16"/>
        <v>500000</v>
      </c>
      <c r="J49" s="4">
        <f t="shared" si="16"/>
        <v>0</v>
      </c>
      <c r="K49" s="4">
        <f t="shared" si="16"/>
        <v>0</v>
      </c>
      <c r="L49" s="4">
        <f t="shared" si="16"/>
        <v>0</v>
      </c>
      <c r="M49" s="4">
        <f t="shared" si="16"/>
        <v>0</v>
      </c>
      <c r="N49" s="4">
        <f t="shared" si="16"/>
        <v>20000000</v>
      </c>
      <c r="O49" s="4">
        <f t="shared" si="16"/>
        <v>0</v>
      </c>
      <c r="P49" s="4">
        <f t="shared" si="16"/>
        <v>20500000</v>
      </c>
      <c r="Q49" s="4">
        <f t="shared" si="16"/>
        <v>20500000</v>
      </c>
      <c r="R49" s="4">
        <f t="shared" si="16"/>
        <v>20500000</v>
      </c>
      <c r="S49" s="4">
        <f t="shared" si="16"/>
        <v>100</v>
      </c>
    </row>
    <row r="50" spans="1:19" x14ac:dyDescent="0.25">
      <c r="A50" s="172" t="s">
        <v>25</v>
      </c>
      <c r="B50" s="151"/>
      <c r="C50" s="152"/>
      <c r="D50" s="152"/>
      <c r="E50" s="152"/>
      <c r="F50" s="152"/>
      <c r="G50" s="9"/>
      <c r="H50" s="9"/>
      <c r="I50" s="8"/>
      <c r="J50" s="8"/>
      <c r="K50" s="8"/>
      <c r="L50" s="8"/>
      <c r="M50" s="8"/>
      <c r="N50" s="9"/>
      <c r="O50" s="9"/>
      <c r="P50" s="9"/>
      <c r="Q50" s="9"/>
      <c r="R50" s="9"/>
      <c r="S50" s="9"/>
    </row>
    <row r="51" spans="1:19" x14ac:dyDescent="0.25">
      <c r="A51" s="153"/>
      <c r="B51" s="167"/>
      <c r="C51" s="170"/>
      <c r="D51" s="169"/>
      <c r="E51" s="170"/>
      <c r="F51" s="171"/>
      <c r="G51" s="49"/>
      <c r="H51" s="50"/>
      <c r="I51" s="49"/>
      <c r="J51" s="50"/>
      <c r="K51" s="50"/>
      <c r="L51" s="50"/>
      <c r="M51" s="50"/>
      <c r="N51" s="50"/>
      <c r="O51" s="50"/>
      <c r="P51" s="51">
        <f>SUM(J51:O51)</f>
        <v>0</v>
      </c>
      <c r="Q51" s="3">
        <f>(P51-G51)</f>
        <v>0</v>
      </c>
      <c r="R51" s="3">
        <f t="shared" ref="R51" si="17">(Q51-O51)</f>
        <v>0</v>
      </c>
      <c r="S51" s="51">
        <v>750</v>
      </c>
    </row>
    <row r="52" spans="1:19" x14ac:dyDescent="0.25">
      <c r="A52" s="156"/>
      <c r="B52" s="157"/>
      <c r="C52" s="154"/>
      <c r="D52" s="158"/>
      <c r="E52" s="154"/>
      <c r="F52" s="158"/>
      <c r="G52" s="4">
        <f>SUM(G51)</f>
        <v>0</v>
      </c>
      <c r="H52" s="4">
        <f t="shared" ref="H52:S52" si="18">SUM(H51)</f>
        <v>0</v>
      </c>
      <c r="I52" s="4">
        <f t="shared" si="18"/>
        <v>0</v>
      </c>
      <c r="J52" s="4">
        <f t="shared" si="18"/>
        <v>0</v>
      </c>
      <c r="K52" s="4">
        <f t="shared" si="18"/>
        <v>0</v>
      </c>
      <c r="L52" s="4">
        <f t="shared" si="18"/>
        <v>0</v>
      </c>
      <c r="M52" s="4">
        <f t="shared" si="18"/>
        <v>0</v>
      </c>
      <c r="N52" s="4">
        <f t="shared" si="18"/>
        <v>0</v>
      </c>
      <c r="O52" s="4">
        <f t="shared" si="18"/>
        <v>0</v>
      </c>
      <c r="P52" s="4">
        <f t="shared" si="18"/>
        <v>0</v>
      </c>
      <c r="Q52" s="4">
        <f t="shared" si="18"/>
        <v>0</v>
      </c>
      <c r="R52" s="4">
        <f t="shared" si="18"/>
        <v>0</v>
      </c>
      <c r="S52" s="4">
        <f t="shared" si="18"/>
        <v>750</v>
      </c>
    </row>
    <row r="53" spans="1:19" x14ac:dyDescent="0.25">
      <c r="A53" s="172" t="s">
        <v>26</v>
      </c>
      <c r="B53" s="151"/>
      <c r="C53" s="152"/>
      <c r="D53" s="152"/>
      <c r="E53" s="152"/>
      <c r="F53" s="152"/>
      <c r="G53" s="9"/>
      <c r="H53" s="9"/>
      <c r="I53" s="8"/>
      <c r="J53" s="8"/>
      <c r="K53" s="8"/>
      <c r="L53" s="8"/>
      <c r="M53" s="8"/>
      <c r="N53" s="9"/>
      <c r="O53" s="9"/>
      <c r="P53" s="9"/>
      <c r="Q53" s="9"/>
      <c r="R53" s="9"/>
      <c r="S53" s="9"/>
    </row>
    <row r="54" spans="1:19" x14ac:dyDescent="0.25">
      <c r="A54" s="153" t="s">
        <v>61</v>
      </c>
      <c r="B54" s="167" t="s">
        <v>21</v>
      </c>
      <c r="C54" s="170" t="s">
        <v>62</v>
      </c>
      <c r="D54" s="169" t="s">
        <v>63</v>
      </c>
      <c r="E54" s="170" t="s">
        <v>60</v>
      </c>
      <c r="F54" s="171" t="s">
        <v>58</v>
      </c>
      <c r="G54" s="49"/>
      <c r="H54" s="50">
        <v>1400</v>
      </c>
      <c r="I54" s="66"/>
      <c r="J54" s="49">
        <v>25000</v>
      </c>
      <c r="K54" s="49"/>
      <c r="L54" s="49"/>
      <c r="M54" s="49"/>
      <c r="N54" s="49">
        <v>25000</v>
      </c>
      <c r="O54" s="49"/>
      <c r="P54" s="67">
        <f>SUM(I54:O54)</f>
        <v>50000</v>
      </c>
      <c r="Q54" s="3">
        <f>(P54-G54)</f>
        <v>50000</v>
      </c>
      <c r="R54" s="3">
        <f t="shared" ref="R54:R97" si="19">(Q54-O54)</f>
        <v>50000</v>
      </c>
      <c r="S54" s="67"/>
    </row>
    <row r="55" spans="1:19" x14ac:dyDescent="0.25">
      <c r="A55" s="173" t="s">
        <v>64</v>
      </c>
      <c r="B55" s="174" t="s">
        <v>21</v>
      </c>
      <c r="C55" s="175" t="s">
        <v>65</v>
      </c>
      <c r="D55" s="176" t="s">
        <v>66</v>
      </c>
      <c r="E55" s="175" t="s">
        <v>60</v>
      </c>
      <c r="F55" s="177" t="s">
        <v>58</v>
      </c>
      <c r="G55" s="54"/>
      <c r="H55" s="55"/>
      <c r="I55" s="66"/>
      <c r="J55" s="54">
        <v>30000</v>
      </c>
      <c r="K55" s="54">
        <v>30000</v>
      </c>
      <c r="L55" s="54"/>
      <c r="M55" s="54"/>
      <c r="N55" s="54">
        <v>30000</v>
      </c>
      <c r="O55" s="54"/>
      <c r="P55" s="67">
        <f t="shared" ref="P55:P97" si="20">SUM(I55:O55)</f>
        <v>90000</v>
      </c>
      <c r="Q55" s="3">
        <f t="shared" ref="Q55:Q97" si="21">(P55-G55)</f>
        <v>90000</v>
      </c>
      <c r="R55" s="3">
        <f t="shared" si="19"/>
        <v>90000</v>
      </c>
      <c r="S55" s="68"/>
    </row>
    <row r="56" spans="1:19" x14ac:dyDescent="0.25">
      <c r="A56" s="173" t="s">
        <v>67</v>
      </c>
      <c r="B56" s="174" t="s">
        <v>21</v>
      </c>
      <c r="C56" s="175" t="s">
        <v>68</v>
      </c>
      <c r="D56" s="176" t="s">
        <v>69</v>
      </c>
      <c r="E56" s="175" t="s">
        <v>57</v>
      </c>
      <c r="F56" s="177" t="s">
        <v>58</v>
      </c>
      <c r="G56" s="54"/>
      <c r="H56" s="57"/>
      <c r="I56" s="58">
        <v>45000</v>
      </c>
      <c r="J56" s="54"/>
      <c r="K56" s="54"/>
      <c r="L56" s="54"/>
      <c r="M56" s="54"/>
      <c r="N56" s="54"/>
      <c r="O56" s="54"/>
      <c r="P56" s="67">
        <f t="shared" si="20"/>
        <v>45000</v>
      </c>
      <c r="Q56" s="3">
        <f t="shared" si="21"/>
        <v>45000</v>
      </c>
      <c r="R56" s="3">
        <f t="shared" si="19"/>
        <v>45000</v>
      </c>
      <c r="S56" s="68"/>
    </row>
    <row r="57" spans="1:19" x14ac:dyDescent="0.25">
      <c r="A57" s="173" t="s">
        <v>70</v>
      </c>
      <c r="B57" s="174" t="s">
        <v>21</v>
      </c>
      <c r="C57" s="175" t="s">
        <v>71</v>
      </c>
      <c r="D57" s="176" t="s">
        <v>72</v>
      </c>
      <c r="E57" s="175" t="s">
        <v>60</v>
      </c>
      <c r="F57" s="177" t="s">
        <v>73</v>
      </c>
      <c r="G57" s="54"/>
      <c r="H57" s="57"/>
      <c r="I57" s="54">
        <v>290000</v>
      </c>
      <c r="J57" s="54"/>
      <c r="K57" s="54"/>
      <c r="L57" s="54"/>
      <c r="M57" s="54"/>
      <c r="N57" s="54"/>
      <c r="O57" s="54"/>
      <c r="P57" s="67">
        <f t="shared" si="20"/>
        <v>290000</v>
      </c>
      <c r="Q57" s="3">
        <f t="shared" si="21"/>
        <v>290000</v>
      </c>
      <c r="R57" s="3">
        <f t="shared" si="19"/>
        <v>290000</v>
      </c>
      <c r="S57" s="68"/>
    </row>
    <row r="58" spans="1:19" x14ac:dyDescent="0.25">
      <c r="A58" s="173" t="s">
        <v>74</v>
      </c>
      <c r="B58" s="174" t="s">
        <v>21</v>
      </c>
      <c r="C58" s="175" t="s">
        <v>75</v>
      </c>
      <c r="D58" s="176" t="s">
        <v>66</v>
      </c>
      <c r="E58" s="175" t="s">
        <v>60</v>
      </c>
      <c r="F58" s="177" t="s">
        <v>58</v>
      </c>
      <c r="G58" s="54"/>
      <c r="H58" s="57"/>
      <c r="I58" s="54"/>
      <c r="J58" s="54">
        <v>7500</v>
      </c>
      <c r="K58" s="54">
        <v>7500</v>
      </c>
      <c r="L58" s="54"/>
      <c r="M58" s="54"/>
      <c r="N58" s="54">
        <v>7500</v>
      </c>
      <c r="O58" s="54"/>
      <c r="P58" s="67">
        <f t="shared" si="20"/>
        <v>22500</v>
      </c>
      <c r="Q58" s="3">
        <f t="shared" si="21"/>
        <v>22500</v>
      </c>
      <c r="R58" s="3">
        <f t="shared" si="19"/>
        <v>22500</v>
      </c>
      <c r="S58" s="68"/>
    </row>
    <row r="59" spans="1:19" x14ac:dyDescent="0.25">
      <c r="A59" s="173" t="s">
        <v>76</v>
      </c>
      <c r="B59" s="174" t="s">
        <v>21</v>
      </c>
      <c r="C59" s="175" t="s">
        <v>77</v>
      </c>
      <c r="D59" s="175" t="s">
        <v>78</v>
      </c>
      <c r="E59" s="175" t="s">
        <v>60</v>
      </c>
      <c r="F59" s="177" t="s">
        <v>58</v>
      </c>
      <c r="G59" s="54"/>
      <c r="H59" s="52"/>
      <c r="I59" s="54"/>
      <c r="J59" s="54">
        <v>40000</v>
      </c>
      <c r="K59" s="54">
        <v>135000</v>
      </c>
      <c r="L59" s="54">
        <v>14500</v>
      </c>
      <c r="M59" s="54">
        <v>85529</v>
      </c>
      <c r="N59" s="54"/>
      <c r="O59" s="54"/>
      <c r="P59" s="67">
        <f t="shared" si="20"/>
        <v>275029</v>
      </c>
      <c r="Q59" s="3">
        <f t="shared" si="21"/>
        <v>275029</v>
      </c>
      <c r="R59" s="3">
        <f t="shared" si="19"/>
        <v>275029</v>
      </c>
      <c r="S59" s="69"/>
    </row>
    <row r="60" spans="1:19" x14ac:dyDescent="0.25">
      <c r="A60" s="173" t="s">
        <v>79</v>
      </c>
      <c r="B60" s="174" t="s">
        <v>21</v>
      </c>
      <c r="C60" s="175" t="s">
        <v>77</v>
      </c>
      <c r="D60" s="175" t="s">
        <v>78</v>
      </c>
      <c r="E60" s="175" t="s">
        <v>60</v>
      </c>
      <c r="F60" s="177" t="s">
        <v>58</v>
      </c>
      <c r="G60" s="54"/>
      <c r="H60" s="52"/>
      <c r="I60" s="54"/>
      <c r="J60" s="54">
        <v>7500</v>
      </c>
      <c r="K60" s="54">
        <v>50000</v>
      </c>
      <c r="L60" s="54">
        <v>25000</v>
      </c>
      <c r="M60" s="54"/>
      <c r="N60" s="54"/>
      <c r="O60" s="54"/>
      <c r="P60" s="67">
        <f t="shared" si="20"/>
        <v>82500</v>
      </c>
      <c r="Q60" s="3">
        <f t="shared" si="21"/>
        <v>82500</v>
      </c>
      <c r="R60" s="3">
        <f t="shared" si="19"/>
        <v>82500</v>
      </c>
      <c r="S60" s="69"/>
    </row>
    <row r="61" spans="1:19" x14ac:dyDescent="0.25">
      <c r="A61" s="173" t="s">
        <v>80</v>
      </c>
      <c r="B61" s="174" t="s">
        <v>21</v>
      </c>
      <c r="C61" s="175" t="s">
        <v>81</v>
      </c>
      <c r="D61" s="176" t="s">
        <v>82</v>
      </c>
      <c r="E61" s="175" t="s">
        <v>57</v>
      </c>
      <c r="F61" s="177" t="s">
        <v>58</v>
      </c>
      <c r="G61" s="54"/>
      <c r="H61" s="57"/>
      <c r="I61" s="54"/>
      <c r="J61" s="54">
        <v>50000</v>
      </c>
      <c r="K61" s="54">
        <v>50000</v>
      </c>
      <c r="L61" s="54">
        <v>50000</v>
      </c>
      <c r="M61" s="54"/>
      <c r="N61" s="54"/>
      <c r="O61" s="54"/>
      <c r="P61" s="67">
        <f t="shared" si="20"/>
        <v>150000</v>
      </c>
      <c r="Q61" s="3">
        <f t="shared" si="21"/>
        <v>150000</v>
      </c>
      <c r="R61" s="3">
        <f t="shared" si="19"/>
        <v>150000</v>
      </c>
      <c r="S61" s="68"/>
    </row>
    <row r="62" spans="1:19" x14ac:dyDescent="0.25">
      <c r="A62" s="173" t="s">
        <v>83</v>
      </c>
      <c r="B62" s="174" t="s">
        <v>21</v>
      </c>
      <c r="C62" s="175" t="s">
        <v>77</v>
      </c>
      <c r="D62" s="176" t="s">
        <v>66</v>
      </c>
      <c r="E62" s="175" t="s">
        <v>60</v>
      </c>
      <c r="F62" s="177" t="s">
        <v>58</v>
      </c>
      <c r="G62" s="54"/>
      <c r="H62" s="57"/>
      <c r="I62" s="54"/>
      <c r="J62" s="54">
        <v>30000</v>
      </c>
      <c r="K62" s="54"/>
      <c r="L62" s="54"/>
      <c r="M62" s="54"/>
      <c r="N62" s="54"/>
      <c r="O62" s="54"/>
      <c r="P62" s="67">
        <f t="shared" si="20"/>
        <v>30000</v>
      </c>
      <c r="Q62" s="3">
        <f t="shared" si="21"/>
        <v>30000</v>
      </c>
      <c r="R62" s="3">
        <f t="shared" si="19"/>
        <v>30000</v>
      </c>
      <c r="S62" s="68"/>
    </row>
    <row r="63" spans="1:19" x14ac:dyDescent="0.25">
      <c r="A63" s="173" t="s">
        <v>84</v>
      </c>
      <c r="B63" s="174" t="s">
        <v>21</v>
      </c>
      <c r="C63" s="175" t="s">
        <v>85</v>
      </c>
      <c r="D63" s="176" t="s">
        <v>66</v>
      </c>
      <c r="E63" s="175" t="s">
        <v>57</v>
      </c>
      <c r="F63" s="177" t="s">
        <v>86</v>
      </c>
      <c r="G63" s="54"/>
      <c r="H63" s="57"/>
      <c r="I63" s="54">
        <v>30000</v>
      </c>
      <c r="J63" s="54"/>
      <c r="K63" s="54"/>
      <c r="L63" s="54"/>
      <c r="M63" s="54"/>
      <c r="N63" s="54"/>
      <c r="O63" s="54"/>
      <c r="P63" s="67">
        <f t="shared" si="20"/>
        <v>30000</v>
      </c>
      <c r="Q63" s="3">
        <f t="shared" si="21"/>
        <v>30000</v>
      </c>
      <c r="R63" s="3">
        <f t="shared" si="19"/>
        <v>30000</v>
      </c>
      <c r="S63" s="68"/>
    </row>
    <row r="64" spans="1:19" x14ac:dyDescent="0.25">
      <c r="A64" s="173" t="s">
        <v>87</v>
      </c>
      <c r="B64" s="174" t="s">
        <v>21</v>
      </c>
      <c r="C64" s="175" t="s">
        <v>88</v>
      </c>
      <c r="D64" s="176" t="s">
        <v>89</v>
      </c>
      <c r="E64" s="175" t="s">
        <v>57</v>
      </c>
      <c r="F64" s="177" t="s">
        <v>58</v>
      </c>
      <c r="G64" s="54"/>
      <c r="H64" s="57"/>
      <c r="I64" s="54">
        <v>50000</v>
      </c>
      <c r="J64" s="54"/>
      <c r="K64" s="54"/>
      <c r="L64" s="54"/>
      <c r="M64" s="54"/>
      <c r="N64" s="54"/>
      <c r="O64" s="54"/>
      <c r="P64" s="67">
        <f t="shared" si="20"/>
        <v>50000</v>
      </c>
      <c r="Q64" s="3">
        <f t="shared" si="21"/>
        <v>50000</v>
      </c>
      <c r="R64" s="3">
        <f t="shared" si="19"/>
        <v>50000</v>
      </c>
      <c r="S64" s="68"/>
    </row>
    <row r="65" spans="1:19" x14ac:dyDescent="0.25">
      <c r="A65" s="173" t="s">
        <v>90</v>
      </c>
      <c r="B65" s="174" t="s">
        <v>21</v>
      </c>
      <c r="C65" s="175" t="s">
        <v>77</v>
      </c>
      <c r="D65" s="175" t="s">
        <v>91</v>
      </c>
      <c r="E65" s="175" t="s">
        <v>57</v>
      </c>
      <c r="F65" s="177" t="s">
        <v>58</v>
      </c>
      <c r="G65" s="54"/>
      <c r="H65" s="52"/>
      <c r="I65" s="54"/>
      <c r="J65" s="54">
        <v>63360</v>
      </c>
      <c r="K65" s="54">
        <v>82680</v>
      </c>
      <c r="L65" s="54">
        <v>68150</v>
      </c>
      <c r="M65" s="54">
        <v>12000</v>
      </c>
      <c r="N65" s="54"/>
      <c r="O65" s="54"/>
      <c r="P65" s="67">
        <f t="shared" si="20"/>
        <v>226190</v>
      </c>
      <c r="Q65" s="3">
        <f t="shared" si="21"/>
        <v>226190</v>
      </c>
      <c r="R65" s="3">
        <f t="shared" si="19"/>
        <v>226190</v>
      </c>
      <c r="S65" s="69">
        <v>600</v>
      </c>
    </row>
    <row r="66" spans="1:19" x14ac:dyDescent="0.25">
      <c r="A66" s="173" t="s">
        <v>92</v>
      </c>
      <c r="B66" s="174" t="s">
        <v>21</v>
      </c>
      <c r="C66" s="175" t="s">
        <v>93</v>
      </c>
      <c r="D66" s="176" t="s">
        <v>89</v>
      </c>
      <c r="E66" s="175" t="s">
        <v>60</v>
      </c>
      <c r="F66" s="177" t="s">
        <v>58</v>
      </c>
      <c r="G66" s="54"/>
      <c r="H66" s="57"/>
      <c r="I66" s="57"/>
      <c r="J66" s="57">
        <v>8000</v>
      </c>
      <c r="K66" s="57">
        <v>8000</v>
      </c>
      <c r="L66" s="57">
        <v>8000</v>
      </c>
      <c r="M66" s="57">
        <v>5000</v>
      </c>
      <c r="N66" s="57"/>
      <c r="O66" s="57"/>
      <c r="P66" s="67">
        <f t="shared" si="20"/>
        <v>29000</v>
      </c>
      <c r="Q66" s="3">
        <f t="shared" si="21"/>
        <v>29000</v>
      </c>
      <c r="R66" s="3">
        <f t="shared" si="19"/>
        <v>29000</v>
      </c>
      <c r="S66" s="68">
        <v>1500</v>
      </c>
    </row>
    <row r="67" spans="1:19" x14ac:dyDescent="0.25">
      <c r="A67" s="173" t="s">
        <v>94</v>
      </c>
      <c r="B67" s="174" t="s">
        <v>21</v>
      </c>
      <c r="C67" s="175" t="s">
        <v>77</v>
      </c>
      <c r="D67" s="176" t="s">
        <v>95</v>
      </c>
      <c r="E67" s="175" t="s">
        <v>60</v>
      </c>
      <c r="F67" s="177" t="s">
        <v>58</v>
      </c>
      <c r="G67" s="54"/>
      <c r="H67" s="52"/>
      <c r="I67" s="52"/>
      <c r="J67" s="52">
        <v>15000</v>
      </c>
      <c r="K67" s="52">
        <v>12700</v>
      </c>
      <c r="L67" s="52">
        <v>6750</v>
      </c>
      <c r="M67" s="52">
        <v>25000</v>
      </c>
      <c r="N67" s="52"/>
      <c r="O67" s="52"/>
      <c r="P67" s="67">
        <f t="shared" si="20"/>
        <v>59450</v>
      </c>
      <c r="Q67" s="3">
        <f t="shared" si="21"/>
        <v>59450</v>
      </c>
      <c r="R67" s="3">
        <f t="shared" si="19"/>
        <v>59450</v>
      </c>
      <c r="S67" s="69"/>
    </row>
    <row r="68" spans="1:19" x14ac:dyDescent="0.25">
      <c r="A68" s="173" t="s">
        <v>96</v>
      </c>
      <c r="B68" s="174" t="s">
        <v>21</v>
      </c>
      <c r="C68" s="175" t="s">
        <v>77</v>
      </c>
      <c r="D68" s="175" t="s">
        <v>95</v>
      </c>
      <c r="E68" s="175" t="s">
        <v>60</v>
      </c>
      <c r="F68" s="177" t="s">
        <v>58</v>
      </c>
      <c r="G68" s="54"/>
      <c r="H68" s="52"/>
      <c r="I68" s="54"/>
      <c r="J68" s="54">
        <v>23300</v>
      </c>
      <c r="K68" s="54">
        <v>29500</v>
      </c>
      <c r="L68" s="54">
        <v>122555</v>
      </c>
      <c r="M68" s="52">
        <v>32000</v>
      </c>
      <c r="N68" s="52"/>
      <c r="O68" s="52"/>
      <c r="P68" s="67">
        <f t="shared" si="20"/>
        <v>207355</v>
      </c>
      <c r="Q68" s="3">
        <f t="shared" si="21"/>
        <v>207355</v>
      </c>
      <c r="R68" s="3">
        <f t="shared" si="19"/>
        <v>207355</v>
      </c>
      <c r="S68" s="69">
        <v>600</v>
      </c>
    </row>
    <row r="69" spans="1:19" x14ac:dyDescent="0.25">
      <c r="A69" s="173" t="s">
        <v>97</v>
      </c>
      <c r="B69" s="174" t="s">
        <v>21</v>
      </c>
      <c r="C69" s="175" t="s">
        <v>77</v>
      </c>
      <c r="D69" s="175" t="s">
        <v>95</v>
      </c>
      <c r="E69" s="175" t="s">
        <v>60</v>
      </c>
      <c r="F69" s="177" t="s">
        <v>58</v>
      </c>
      <c r="G69" s="54"/>
      <c r="H69" s="52"/>
      <c r="I69" s="52"/>
      <c r="J69" s="52">
        <v>149000</v>
      </c>
      <c r="K69" s="52">
        <v>150000</v>
      </c>
      <c r="L69" s="52">
        <v>99500</v>
      </c>
      <c r="M69" s="52">
        <v>45000</v>
      </c>
      <c r="N69" s="52"/>
      <c r="O69" s="52"/>
      <c r="P69" s="67">
        <f t="shared" si="20"/>
        <v>443500</v>
      </c>
      <c r="Q69" s="3">
        <f t="shared" si="21"/>
        <v>443500</v>
      </c>
      <c r="R69" s="3">
        <f t="shared" si="19"/>
        <v>443500</v>
      </c>
      <c r="S69" s="69">
        <v>600</v>
      </c>
    </row>
    <row r="70" spans="1:19" x14ac:dyDescent="0.25">
      <c r="A70" s="173" t="s">
        <v>98</v>
      </c>
      <c r="B70" s="174" t="s">
        <v>21</v>
      </c>
      <c r="C70" s="175" t="s">
        <v>77</v>
      </c>
      <c r="D70" s="175" t="s">
        <v>95</v>
      </c>
      <c r="E70" s="175" t="s">
        <v>60</v>
      </c>
      <c r="F70" s="177" t="s">
        <v>58</v>
      </c>
      <c r="G70" s="54"/>
      <c r="H70" s="52"/>
      <c r="I70" s="52"/>
      <c r="J70" s="52">
        <v>31100</v>
      </c>
      <c r="K70" s="52"/>
      <c r="L70" s="52">
        <v>30000</v>
      </c>
      <c r="M70" s="52"/>
      <c r="N70" s="52"/>
      <c r="O70" s="52"/>
      <c r="P70" s="67">
        <f t="shared" si="20"/>
        <v>61100</v>
      </c>
      <c r="Q70" s="3">
        <f t="shared" si="21"/>
        <v>61100</v>
      </c>
      <c r="R70" s="3">
        <f t="shared" si="19"/>
        <v>61100</v>
      </c>
      <c r="S70" s="69">
        <v>600</v>
      </c>
    </row>
    <row r="71" spans="1:19" x14ac:dyDescent="0.25">
      <c r="A71" s="173" t="s">
        <v>99</v>
      </c>
      <c r="B71" s="174" t="s">
        <v>21</v>
      </c>
      <c r="C71" s="175" t="s">
        <v>77</v>
      </c>
      <c r="D71" s="175" t="s">
        <v>95</v>
      </c>
      <c r="E71" s="175" t="s">
        <v>60</v>
      </c>
      <c r="F71" s="177" t="s">
        <v>58</v>
      </c>
      <c r="G71" s="54"/>
      <c r="H71" s="52"/>
      <c r="I71" s="52"/>
      <c r="J71" s="52"/>
      <c r="K71" s="52">
        <v>30000</v>
      </c>
      <c r="L71" s="52">
        <v>30000</v>
      </c>
      <c r="M71" s="52">
        <v>45000</v>
      </c>
      <c r="N71" s="52"/>
      <c r="O71" s="52"/>
      <c r="P71" s="67">
        <f t="shared" si="20"/>
        <v>105000</v>
      </c>
      <c r="Q71" s="3">
        <f t="shared" si="21"/>
        <v>105000</v>
      </c>
      <c r="R71" s="3">
        <f t="shared" si="19"/>
        <v>105000</v>
      </c>
      <c r="S71" s="69">
        <v>600</v>
      </c>
    </row>
    <row r="72" spans="1:19" x14ac:dyDescent="0.25">
      <c r="A72" s="173" t="s">
        <v>100</v>
      </c>
      <c r="B72" s="174" t="s">
        <v>21</v>
      </c>
      <c r="C72" s="175" t="s">
        <v>77</v>
      </c>
      <c r="D72" s="175" t="s">
        <v>95</v>
      </c>
      <c r="E72" s="175" t="s">
        <v>60</v>
      </c>
      <c r="F72" s="177" t="s">
        <v>73</v>
      </c>
      <c r="G72" s="54">
        <v>7500</v>
      </c>
      <c r="H72" s="52"/>
      <c r="I72" s="52"/>
      <c r="J72" s="52"/>
      <c r="K72" s="52"/>
      <c r="L72" s="52">
        <v>40000</v>
      </c>
      <c r="M72" s="52"/>
      <c r="N72" s="52"/>
      <c r="O72" s="52"/>
      <c r="P72" s="67">
        <f t="shared" si="20"/>
        <v>40000</v>
      </c>
      <c r="Q72" s="3">
        <f t="shared" si="21"/>
        <v>32500</v>
      </c>
      <c r="R72" s="3">
        <f t="shared" si="19"/>
        <v>32500</v>
      </c>
      <c r="S72" s="69"/>
    </row>
    <row r="73" spans="1:19" x14ac:dyDescent="0.25">
      <c r="A73" s="173" t="s">
        <v>101</v>
      </c>
      <c r="B73" s="174" t="s">
        <v>21</v>
      </c>
      <c r="C73" s="175" t="s">
        <v>77</v>
      </c>
      <c r="D73" s="175" t="s">
        <v>95</v>
      </c>
      <c r="E73" s="175" t="s">
        <v>60</v>
      </c>
      <c r="F73" s="177" t="s">
        <v>58</v>
      </c>
      <c r="G73" s="54"/>
      <c r="H73" s="52"/>
      <c r="I73" s="52"/>
      <c r="J73" s="52">
        <v>30000</v>
      </c>
      <c r="K73" s="52"/>
      <c r="L73" s="52"/>
      <c r="M73" s="52"/>
      <c r="N73" s="52"/>
      <c r="O73" s="52"/>
      <c r="P73" s="67">
        <f t="shared" si="20"/>
        <v>30000</v>
      </c>
      <c r="Q73" s="3">
        <f t="shared" si="21"/>
        <v>30000</v>
      </c>
      <c r="R73" s="3">
        <f t="shared" si="19"/>
        <v>30000</v>
      </c>
      <c r="S73" s="69"/>
    </row>
    <row r="74" spans="1:19" x14ac:dyDescent="0.25">
      <c r="A74" s="173" t="s">
        <v>102</v>
      </c>
      <c r="B74" s="174" t="s">
        <v>21</v>
      </c>
      <c r="C74" s="175" t="s">
        <v>103</v>
      </c>
      <c r="D74" s="176" t="s">
        <v>66</v>
      </c>
      <c r="E74" s="175" t="s">
        <v>57</v>
      </c>
      <c r="F74" s="177" t="s">
        <v>58</v>
      </c>
      <c r="G74" s="54"/>
      <c r="H74" s="57"/>
      <c r="I74" s="57"/>
      <c r="J74" s="57">
        <v>40000</v>
      </c>
      <c r="K74" s="57"/>
      <c r="L74" s="57"/>
      <c r="M74" s="57"/>
      <c r="N74" s="57"/>
      <c r="O74" s="57"/>
      <c r="P74" s="67">
        <f t="shared" si="20"/>
        <v>40000</v>
      </c>
      <c r="Q74" s="3">
        <f t="shared" si="21"/>
        <v>40000</v>
      </c>
      <c r="R74" s="3">
        <f t="shared" si="19"/>
        <v>40000</v>
      </c>
      <c r="S74" s="68">
        <v>600</v>
      </c>
    </row>
    <row r="75" spans="1:19" x14ac:dyDescent="0.25">
      <c r="A75" s="173" t="s">
        <v>104</v>
      </c>
      <c r="B75" s="174" t="s">
        <v>21</v>
      </c>
      <c r="C75" s="175" t="s">
        <v>77</v>
      </c>
      <c r="D75" s="176" t="s">
        <v>66</v>
      </c>
      <c r="E75" s="175" t="s">
        <v>60</v>
      </c>
      <c r="F75" s="177" t="s">
        <v>58</v>
      </c>
      <c r="G75" s="54"/>
      <c r="H75" s="57"/>
      <c r="I75" s="57"/>
      <c r="J75" s="57">
        <v>70000</v>
      </c>
      <c r="K75" s="57"/>
      <c r="L75" s="57"/>
      <c r="M75" s="57"/>
      <c r="N75" s="57"/>
      <c r="O75" s="57"/>
      <c r="P75" s="67">
        <f t="shared" si="20"/>
        <v>70000</v>
      </c>
      <c r="Q75" s="3">
        <f t="shared" si="21"/>
        <v>70000</v>
      </c>
      <c r="R75" s="3">
        <f t="shared" si="19"/>
        <v>70000</v>
      </c>
      <c r="S75" s="68"/>
    </row>
    <row r="76" spans="1:19" x14ac:dyDescent="0.25">
      <c r="A76" s="173" t="s">
        <v>105</v>
      </c>
      <c r="B76" s="174" t="s">
        <v>21</v>
      </c>
      <c r="C76" s="175" t="s">
        <v>77</v>
      </c>
      <c r="D76" s="175" t="s">
        <v>66</v>
      </c>
      <c r="E76" s="175" t="s">
        <v>60</v>
      </c>
      <c r="F76" s="177" t="s">
        <v>58</v>
      </c>
      <c r="G76" s="54"/>
      <c r="H76" s="52"/>
      <c r="I76" s="52"/>
      <c r="J76" s="52">
        <v>45000</v>
      </c>
      <c r="K76" s="52">
        <v>40000</v>
      </c>
      <c r="L76" s="52">
        <v>90000</v>
      </c>
      <c r="M76" s="52">
        <v>60000</v>
      </c>
      <c r="N76" s="52"/>
      <c r="O76" s="52"/>
      <c r="P76" s="67">
        <f t="shared" si="20"/>
        <v>235000</v>
      </c>
      <c r="Q76" s="3">
        <f t="shared" si="21"/>
        <v>235000</v>
      </c>
      <c r="R76" s="3">
        <f t="shared" si="19"/>
        <v>235000</v>
      </c>
      <c r="S76" s="69"/>
    </row>
    <row r="77" spans="1:19" x14ac:dyDescent="0.25">
      <c r="A77" s="173" t="s">
        <v>106</v>
      </c>
      <c r="B77" s="174" t="s">
        <v>21</v>
      </c>
      <c r="C77" s="175" t="s">
        <v>93</v>
      </c>
      <c r="D77" s="176" t="s">
        <v>89</v>
      </c>
      <c r="E77" s="175" t="s">
        <v>60</v>
      </c>
      <c r="F77" s="177" t="s">
        <v>58</v>
      </c>
      <c r="G77" s="54"/>
      <c r="H77" s="57"/>
      <c r="I77" s="57"/>
      <c r="J77" s="57"/>
      <c r="K77" s="57"/>
      <c r="L77" s="57"/>
      <c r="M77" s="57"/>
      <c r="N77" s="57"/>
      <c r="O77" s="57"/>
      <c r="P77" s="67"/>
      <c r="Q77" s="3"/>
      <c r="R77" s="3"/>
      <c r="S77" s="68"/>
    </row>
    <row r="78" spans="1:19" x14ac:dyDescent="0.25">
      <c r="A78" s="173" t="s">
        <v>107</v>
      </c>
      <c r="B78" s="178" t="s">
        <v>21</v>
      </c>
      <c r="C78" s="175" t="s">
        <v>77</v>
      </c>
      <c r="D78" s="175" t="s">
        <v>95</v>
      </c>
      <c r="E78" s="175" t="s">
        <v>60</v>
      </c>
      <c r="F78" s="175" t="s">
        <v>58</v>
      </c>
      <c r="G78" s="54"/>
      <c r="H78" s="54"/>
      <c r="I78" s="54"/>
      <c r="J78" s="54"/>
      <c r="K78" s="54">
        <v>100000</v>
      </c>
      <c r="L78" s="54">
        <v>105000</v>
      </c>
      <c r="M78" s="54">
        <v>275000</v>
      </c>
      <c r="N78" s="54">
        <v>175000</v>
      </c>
      <c r="O78" s="54"/>
      <c r="P78" s="67">
        <f t="shared" si="20"/>
        <v>655000</v>
      </c>
      <c r="Q78" s="3">
        <f t="shared" si="21"/>
        <v>655000</v>
      </c>
      <c r="R78" s="3">
        <f t="shared" si="19"/>
        <v>655000</v>
      </c>
      <c r="S78" s="70"/>
    </row>
    <row r="79" spans="1:19" x14ac:dyDescent="0.25">
      <c r="A79" s="173" t="s">
        <v>108</v>
      </c>
      <c r="B79" s="174"/>
      <c r="C79" s="175" t="s">
        <v>109</v>
      </c>
      <c r="D79" s="176" t="s">
        <v>72</v>
      </c>
      <c r="E79" s="175"/>
      <c r="F79" s="177"/>
      <c r="G79" s="54"/>
      <c r="H79" s="57"/>
      <c r="I79" s="57"/>
      <c r="J79" s="57">
        <v>30000</v>
      </c>
      <c r="K79" s="57">
        <v>150000</v>
      </c>
      <c r="L79" s="54"/>
      <c r="M79" s="54"/>
      <c r="N79" s="54"/>
      <c r="O79" s="54"/>
      <c r="P79" s="67">
        <f t="shared" si="20"/>
        <v>180000</v>
      </c>
      <c r="Q79" s="3">
        <f t="shared" si="21"/>
        <v>180000</v>
      </c>
      <c r="R79" s="3">
        <f t="shared" si="19"/>
        <v>180000</v>
      </c>
      <c r="S79" s="68"/>
    </row>
    <row r="80" spans="1:19" x14ac:dyDescent="0.25">
      <c r="A80" s="173" t="s">
        <v>110</v>
      </c>
      <c r="B80" s="174" t="s">
        <v>21</v>
      </c>
      <c r="C80" s="175" t="s">
        <v>77</v>
      </c>
      <c r="D80" s="175" t="s">
        <v>95</v>
      </c>
      <c r="E80" s="175" t="s">
        <v>60</v>
      </c>
      <c r="F80" s="177" t="s">
        <v>58</v>
      </c>
      <c r="G80" s="54"/>
      <c r="H80" s="52"/>
      <c r="I80" s="52"/>
      <c r="J80" s="52">
        <v>160000</v>
      </c>
      <c r="K80" s="52">
        <v>75000</v>
      </c>
      <c r="L80" s="54">
        <v>150000</v>
      </c>
      <c r="M80" s="54"/>
      <c r="N80" s="54"/>
      <c r="O80" s="54"/>
      <c r="P80" s="67">
        <f t="shared" si="20"/>
        <v>385000</v>
      </c>
      <c r="Q80" s="3">
        <f t="shared" si="21"/>
        <v>385000</v>
      </c>
      <c r="R80" s="3">
        <f t="shared" si="19"/>
        <v>385000</v>
      </c>
      <c r="S80" s="69"/>
    </row>
    <row r="81" spans="1:19" x14ac:dyDescent="0.25">
      <c r="A81" s="173" t="s">
        <v>111</v>
      </c>
      <c r="B81" s="174" t="s">
        <v>21</v>
      </c>
      <c r="C81" s="175" t="s">
        <v>112</v>
      </c>
      <c r="D81" s="176" t="s">
        <v>113</v>
      </c>
      <c r="E81" s="175" t="s">
        <v>57</v>
      </c>
      <c r="F81" s="177" t="s">
        <v>58</v>
      </c>
      <c r="G81" s="54"/>
      <c r="H81" s="57">
        <v>2400</v>
      </c>
      <c r="I81" s="57">
        <v>350000</v>
      </c>
      <c r="J81" s="57"/>
      <c r="K81" s="57"/>
      <c r="L81" s="57"/>
      <c r="M81" s="57"/>
      <c r="N81" s="57"/>
      <c r="O81" s="57"/>
      <c r="P81" s="67">
        <f t="shared" si="20"/>
        <v>350000</v>
      </c>
      <c r="Q81" s="3">
        <f t="shared" si="21"/>
        <v>350000</v>
      </c>
      <c r="R81" s="3">
        <f t="shared" si="19"/>
        <v>350000</v>
      </c>
      <c r="S81" s="68"/>
    </row>
    <row r="82" spans="1:19" x14ac:dyDescent="0.25">
      <c r="A82" s="173" t="s">
        <v>114</v>
      </c>
      <c r="B82" s="174" t="s">
        <v>21</v>
      </c>
      <c r="C82" s="175" t="s">
        <v>115</v>
      </c>
      <c r="D82" s="176" t="s">
        <v>113</v>
      </c>
      <c r="E82" s="175" t="s">
        <v>60</v>
      </c>
      <c r="F82" s="177" t="s">
        <v>73</v>
      </c>
      <c r="G82" s="54">
        <v>40000</v>
      </c>
      <c r="H82" s="57"/>
      <c r="I82" s="57">
        <v>40000</v>
      </c>
      <c r="J82" s="57"/>
      <c r="K82" s="57"/>
      <c r="L82" s="57"/>
      <c r="M82" s="57"/>
      <c r="N82" s="57"/>
      <c r="O82" s="57"/>
      <c r="P82" s="67">
        <f t="shared" si="20"/>
        <v>40000</v>
      </c>
      <c r="Q82" s="3"/>
      <c r="R82" s="3"/>
      <c r="S82" s="68"/>
    </row>
    <row r="83" spans="1:19" x14ac:dyDescent="0.25">
      <c r="A83" s="173" t="s">
        <v>116</v>
      </c>
      <c r="B83" s="174" t="s">
        <v>21</v>
      </c>
      <c r="C83" s="175" t="s">
        <v>117</v>
      </c>
      <c r="D83" s="176" t="s">
        <v>113</v>
      </c>
      <c r="E83" s="175" t="s">
        <v>57</v>
      </c>
      <c r="F83" s="177" t="s">
        <v>86</v>
      </c>
      <c r="G83" s="54"/>
      <c r="H83" s="57"/>
      <c r="I83" s="57">
        <v>150000</v>
      </c>
      <c r="J83" s="57"/>
      <c r="K83" s="57"/>
      <c r="L83" s="57"/>
      <c r="M83" s="57"/>
      <c r="N83" s="57"/>
      <c r="O83" s="57"/>
      <c r="P83" s="67">
        <f t="shared" si="20"/>
        <v>150000</v>
      </c>
      <c r="Q83" s="3">
        <f t="shared" si="21"/>
        <v>150000</v>
      </c>
      <c r="R83" s="3">
        <f t="shared" si="19"/>
        <v>150000</v>
      </c>
      <c r="S83" s="68"/>
    </row>
    <row r="84" spans="1:19" x14ac:dyDescent="0.25">
      <c r="A84" s="173" t="s">
        <v>118</v>
      </c>
      <c r="B84" s="174" t="s">
        <v>21</v>
      </c>
      <c r="C84" s="175" t="s">
        <v>119</v>
      </c>
      <c r="D84" s="176" t="s">
        <v>66</v>
      </c>
      <c r="E84" s="175" t="s">
        <v>60</v>
      </c>
      <c r="F84" s="177" t="s">
        <v>58</v>
      </c>
      <c r="G84" s="54"/>
      <c r="H84" s="55"/>
      <c r="I84" s="54">
        <v>25000</v>
      </c>
      <c r="J84" s="54">
        <v>25000</v>
      </c>
      <c r="K84" s="54">
        <v>25000</v>
      </c>
      <c r="L84" s="54">
        <v>25000</v>
      </c>
      <c r="M84" s="54"/>
      <c r="N84" s="54"/>
      <c r="O84" s="54"/>
      <c r="P84" s="67">
        <f t="shared" si="20"/>
        <v>100000</v>
      </c>
      <c r="Q84" s="3">
        <f t="shared" si="21"/>
        <v>100000</v>
      </c>
      <c r="R84" s="3">
        <f t="shared" si="19"/>
        <v>100000</v>
      </c>
      <c r="S84" s="68"/>
    </row>
    <row r="85" spans="1:19" x14ac:dyDescent="0.25">
      <c r="A85" s="173" t="s">
        <v>120</v>
      </c>
      <c r="B85" s="174" t="s">
        <v>21</v>
      </c>
      <c r="C85" s="175" t="s">
        <v>77</v>
      </c>
      <c r="D85" s="175" t="s">
        <v>78</v>
      </c>
      <c r="E85" s="175" t="s">
        <v>60</v>
      </c>
      <c r="F85" s="177" t="s">
        <v>58</v>
      </c>
      <c r="G85" s="54"/>
      <c r="H85" s="53"/>
      <c r="I85" s="54">
        <v>35000</v>
      </c>
      <c r="J85" s="54">
        <v>15500</v>
      </c>
      <c r="K85" s="59">
        <v>1000000</v>
      </c>
      <c r="L85" s="54"/>
      <c r="M85" s="54"/>
      <c r="N85" s="54">
        <v>15000000</v>
      </c>
      <c r="O85" s="54"/>
      <c r="P85" s="67">
        <f t="shared" si="20"/>
        <v>16050500</v>
      </c>
      <c r="Q85" s="3">
        <f t="shared" si="21"/>
        <v>16050500</v>
      </c>
      <c r="R85" s="3">
        <f t="shared" si="19"/>
        <v>16050500</v>
      </c>
      <c r="S85" s="69"/>
    </row>
    <row r="86" spans="1:19" x14ac:dyDescent="0.25">
      <c r="A86" s="173" t="s">
        <v>121</v>
      </c>
      <c r="B86" s="174" t="s">
        <v>21</v>
      </c>
      <c r="C86" s="175" t="s">
        <v>122</v>
      </c>
      <c r="D86" s="176" t="s">
        <v>113</v>
      </c>
      <c r="E86" s="175" t="s">
        <v>57</v>
      </c>
      <c r="F86" s="177" t="s">
        <v>73</v>
      </c>
      <c r="G86" s="54">
        <v>145000</v>
      </c>
      <c r="H86" s="57"/>
      <c r="I86" s="54"/>
      <c r="J86" s="54">
        <v>325000</v>
      </c>
      <c r="K86" s="54"/>
      <c r="L86" s="54"/>
      <c r="M86" s="54"/>
      <c r="N86" s="54"/>
      <c r="O86" s="54"/>
      <c r="P86" s="67">
        <f t="shared" si="20"/>
        <v>325000</v>
      </c>
      <c r="Q86" s="3">
        <f t="shared" si="21"/>
        <v>180000</v>
      </c>
      <c r="R86" s="3">
        <f t="shared" si="19"/>
        <v>180000</v>
      </c>
      <c r="S86" s="68">
        <v>750</v>
      </c>
    </row>
    <row r="87" spans="1:19" x14ac:dyDescent="0.25">
      <c r="A87" s="173" t="s">
        <v>123</v>
      </c>
      <c r="B87" s="174"/>
      <c r="C87" s="175" t="s">
        <v>109</v>
      </c>
      <c r="D87" s="176" t="s">
        <v>72</v>
      </c>
      <c r="E87" s="175"/>
      <c r="F87" s="177"/>
      <c r="G87" s="54"/>
      <c r="H87" s="57"/>
      <c r="I87" s="54"/>
      <c r="J87" s="54">
        <v>50000</v>
      </c>
      <c r="K87" s="54"/>
      <c r="L87" s="54"/>
      <c r="M87" s="54"/>
      <c r="N87" s="54"/>
      <c r="O87" s="54"/>
      <c r="P87" s="67">
        <f t="shared" si="20"/>
        <v>50000</v>
      </c>
      <c r="Q87" s="3">
        <f t="shared" si="21"/>
        <v>50000</v>
      </c>
      <c r="R87" s="3">
        <f t="shared" si="19"/>
        <v>50000</v>
      </c>
      <c r="S87" s="68"/>
    </row>
    <row r="88" spans="1:19" x14ac:dyDescent="0.25">
      <c r="A88" s="173" t="s">
        <v>124</v>
      </c>
      <c r="B88" s="174" t="s">
        <v>21</v>
      </c>
      <c r="C88" s="175" t="s">
        <v>125</v>
      </c>
      <c r="D88" s="176" t="s">
        <v>89</v>
      </c>
      <c r="E88" s="175" t="s">
        <v>57</v>
      </c>
      <c r="F88" s="177" t="s">
        <v>58</v>
      </c>
      <c r="G88" s="54"/>
      <c r="H88" s="57"/>
      <c r="I88" s="54">
        <v>15000</v>
      </c>
      <c r="J88" s="54"/>
      <c r="K88" s="54"/>
      <c r="L88" s="54"/>
      <c r="M88" s="54"/>
      <c r="N88" s="54"/>
      <c r="O88" s="54"/>
      <c r="P88" s="67">
        <f t="shared" si="20"/>
        <v>15000</v>
      </c>
      <c r="Q88" s="3">
        <f t="shared" si="21"/>
        <v>15000</v>
      </c>
      <c r="R88" s="3">
        <f t="shared" si="19"/>
        <v>15000</v>
      </c>
      <c r="S88" s="68"/>
    </row>
    <row r="89" spans="1:19" x14ac:dyDescent="0.25">
      <c r="A89" s="173" t="s">
        <v>126</v>
      </c>
      <c r="B89" s="174" t="s">
        <v>21</v>
      </c>
      <c r="C89" s="175" t="s">
        <v>77</v>
      </c>
      <c r="D89" s="176" t="s">
        <v>95</v>
      </c>
      <c r="E89" s="175" t="s">
        <v>60</v>
      </c>
      <c r="F89" s="177" t="s">
        <v>58</v>
      </c>
      <c r="G89" s="54"/>
      <c r="H89" s="52"/>
      <c r="I89" s="54">
        <v>25000</v>
      </c>
      <c r="J89" s="54"/>
      <c r="K89" s="54"/>
      <c r="L89" s="54"/>
      <c r="M89" s="54"/>
      <c r="N89" s="54"/>
      <c r="O89" s="54"/>
      <c r="P89" s="67">
        <f t="shared" si="20"/>
        <v>25000</v>
      </c>
      <c r="Q89" s="3">
        <f t="shared" si="21"/>
        <v>25000</v>
      </c>
      <c r="R89" s="3">
        <f t="shared" si="19"/>
        <v>25000</v>
      </c>
      <c r="S89" s="69"/>
    </row>
    <row r="90" spans="1:19" x14ac:dyDescent="0.25">
      <c r="A90" s="173" t="s">
        <v>127</v>
      </c>
      <c r="B90" s="174" t="s">
        <v>21</v>
      </c>
      <c r="C90" s="175" t="s">
        <v>77</v>
      </c>
      <c r="D90" s="175" t="s">
        <v>113</v>
      </c>
      <c r="E90" s="175" t="s">
        <v>60</v>
      </c>
      <c r="F90" s="177" t="s">
        <v>58</v>
      </c>
      <c r="G90" s="54"/>
      <c r="H90" s="52"/>
      <c r="I90" s="54"/>
      <c r="J90" s="54">
        <v>7500</v>
      </c>
      <c r="K90" s="54">
        <v>40000</v>
      </c>
      <c r="L90" s="54">
        <v>60000</v>
      </c>
      <c r="M90" s="54"/>
      <c r="N90" s="54">
        <v>75000</v>
      </c>
      <c r="O90" s="54"/>
      <c r="P90" s="67">
        <f t="shared" si="20"/>
        <v>182500</v>
      </c>
      <c r="Q90" s="3">
        <f t="shared" si="21"/>
        <v>182500</v>
      </c>
      <c r="R90" s="3">
        <f t="shared" si="19"/>
        <v>182500</v>
      </c>
      <c r="S90" s="69"/>
    </row>
    <row r="91" spans="1:19" x14ac:dyDescent="0.25">
      <c r="A91" s="173" t="s">
        <v>128</v>
      </c>
      <c r="B91" s="174" t="s">
        <v>21</v>
      </c>
      <c r="C91" s="175" t="s">
        <v>77</v>
      </c>
      <c r="D91" s="175" t="s">
        <v>95</v>
      </c>
      <c r="E91" s="175" t="s">
        <v>60</v>
      </c>
      <c r="F91" s="177" t="s">
        <v>129</v>
      </c>
      <c r="G91" s="54"/>
      <c r="H91" s="52"/>
      <c r="I91" s="52"/>
      <c r="J91" s="52">
        <v>125000</v>
      </c>
      <c r="K91" s="52">
        <v>64500</v>
      </c>
      <c r="L91" s="54">
        <v>77000</v>
      </c>
      <c r="M91" s="54"/>
      <c r="N91" s="54"/>
      <c r="O91" s="54"/>
      <c r="P91" s="67">
        <f t="shared" si="20"/>
        <v>266500</v>
      </c>
      <c r="Q91" s="3">
        <f t="shared" si="21"/>
        <v>266500</v>
      </c>
      <c r="R91" s="3">
        <f t="shared" si="19"/>
        <v>266500</v>
      </c>
      <c r="S91" s="69"/>
    </row>
    <row r="92" spans="1:19" x14ac:dyDescent="0.25">
      <c r="A92" s="173" t="s">
        <v>130</v>
      </c>
      <c r="B92" s="174" t="s">
        <v>21</v>
      </c>
      <c r="C92" s="175" t="s">
        <v>77</v>
      </c>
      <c r="D92" s="175" t="s">
        <v>66</v>
      </c>
      <c r="E92" s="175" t="s">
        <v>60</v>
      </c>
      <c r="F92" s="177" t="s">
        <v>58</v>
      </c>
      <c r="G92" s="54"/>
      <c r="H92" s="52"/>
      <c r="I92" s="52">
        <v>27500</v>
      </c>
      <c r="J92" s="52">
        <v>19000</v>
      </c>
      <c r="K92" s="52">
        <v>30000</v>
      </c>
      <c r="L92" s="54"/>
      <c r="M92" s="54"/>
      <c r="N92" s="54"/>
      <c r="O92" s="54"/>
      <c r="P92" s="67">
        <f t="shared" si="20"/>
        <v>76500</v>
      </c>
      <c r="Q92" s="3">
        <f t="shared" si="21"/>
        <v>76500</v>
      </c>
      <c r="R92" s="3">
        <f t="shared" si="19"/>
        <v>76500</v>
      </c>
      <c r="S92" s="69"/>
    </row>
    <row r="93" spans="1:19" x14ac:dyDescent="0.25">
      <c r="A93" s="173" t="s">
        <v>131</v>
      </c>
      <c r="B93" s="174" t="s">
        <v>21</v>
      </c>
      <c r="C93" s="175" t="s">
        <v>77</v>
      </c>
      <c r="D93" s="175" t="s">
        <v>66</v>
      </c>
      <c r="E93" s="175" t="s">
        <v>60</v>
      </c>
      <c r="F93" s="177" t="s">
        <v>58</v>
      </c>
      <c r="G93" s="54"/>
      <c r="H93" s="52"/>
      <c r="I93" s="52"/>
      <c r="J93" s="52">
        <v>16000</v>
      </c>
      <c r="K93" s="52"/>
      <c r="L93" s="54"/>
      <c r="M93" s="54"/>
      <c r="N93" s="54"/>
      <c r="O93" s="54"/>
      <c r="P93" s="67">
        <f t="shared" si="20"/>
        <v>16000</v>
      </c>
      <c r="Q93" s="3">
        <f t="shared" si="21"/>
        <v>16000</v>
      </c>
      <c r="R93" s="3">
        <f t="shared" si="19"/>
        <v>16000</v>
      </c>
      <c r="S93" s="69"/>
    </row>
    <row r="94" spans="1:19" x14ac:dyDescent="0.25">
      <c r="A94" s="179" t="s">
        <v>132</v>
      </c>
      <c r="B94" s="178" t="s">
        <v>21</v>
      </c>
      <c r="C94" s="174" t="s">
        <v>133</v>
      </c>
      <c r="D94" s="174" t="s">
        <v>113</v>
      </c>
      <c r="E94" s="175" t="s">
        <v>57</v>
      </c>
      <c r="F94" s="177" t="s">
        <v>58</v>
      </c>
      <c r="G94" s="54"/>
      <c r="H94" s="57"/>
      <c r="I94" s="54">
        <v>300000</v>
      </c>
      <c r="J94" s="54"/>
      <c r="K94" s="54"/>
      <c r="L94" s="57"/>
      <c r="M94" s="57"/>
      <c r="N94" s="54"/>
      <c r="O94" s="54"/>
      <c r="P94" s="67">
        <f t="shared" si="20"/>
        <v>300000</v>
      </c>
      <c r="Q94" s="3">
        <f t="shared" si="21"/>
        <v>300000</v>
      </c>
      <c r="R94" s="3">
        <f t="shared" si="19"/>
        <v>300000</v>
      </c>
      <c r="S94" s="68"/>
    </row>
    <row r="95" spans="1:19" x14ac:dyDescent="0.25">
      <c r="A95" s="173" t="s">
        <v>134</v>
      </c>
      <c r="B95" s="178" t="s">
        <v>21</v>
      </c>
      <c r="C95" s="174" t="s">
        <v>135</v>
      </c>
      <c r="D95" s="174" t="s">
        <v>136</v>
      </c>
      <c r="E95" s="175" t="s">
        <v>57</v>
      </c>
      <c r="F95" s="177" t="s">
        <v>58</v>
      </c>
      <c r="G95" s="54"/>
      <c r="H95" s="57">
        <v>600</v>
      </c>
      <c r="I95" s="54">
        <v>1500000</v>
      </c>
      <c r="J95" s="57"/>
      <c r="K95" s="57"/>
      <c r="L95" s="57"/>
      <c r="M95" s="57"/>
      <c r="N95" s="57"/>
      <c r="O95" s="57"/>
      <c r="P95" s="67">
        <f t="shared" si="20"/>
        <v>1500000</v>
      </c>
      <c r="Q95" s="3">
        <f t="shared" si="21"/>
        <v>1500000</v>
      </c>
      <c r="R95" s="3">
        <f t="shared" si="19"/>
        <v>1500000</v>
      </c>
      <c r="S95" s="68"/>
    </row>
    <row r="96" spans="1:19" x14ac:dyDescent="0.25">
      <c r="A96" s="179" t="s">
        <v>137</v>
      </c>
      <c r="B96" s="174" t="s">
        <v>21</v>
      </c>
      <c r="C96" s="174" t="s">
        <v>138</v>
      </c>
      <c r="D96" s="174" t="s">
        <v>139</v>
      </c>
      <c r="E96" s="175" t="s">
        <v>60</v>
      </c>
      <c r="F96" s="177" t="s">
        <v>129</v>
      </c>
      <c r="G96" s="54"/>
      <c r="H96" s="57"/>
      <c r="I96" s="57"/>
      <c r="J96" s="57"/>
      <c r="K96" s="57"/>
      <c r="L96" s="57"/>
      <c r="M96" s="57"/>
      <c r="N96" s="57">
        <v>50000000</v>
      </c>
      <c r="O96" s="57"/>
      <c r="P96" s="67">
        <f t="shared" si="20"/>
        <v>50000000</v>
      </c>
      <c r="Q96" s="3">
        <f t="shared" si="21"/>
        <v>50000000</v>
      </c>
      <c r="R96" s="3">
        <f t="shared" si="19"/>
        <v>50000000</v>
      </c>
      <c r="S96" s="68"/>
    </row>
    <row r="97" spans="1:19" x14ac:dyDescent="0.25">
      <c r="A97" s="179" t="s">
        <v>140</v>
      </c>
      <c r="B97" s="174" t="s">
        <v>21</v>
      </c>
      <c r="C97" s="174" t="s">
        <v>141</v>
      </c>
      <c r="D97" s="174" t="s">
        <v>139</v>
      </c>
      <c r="E97" s="175" t="s">
        <v>60</v>
      </c>
      <c r="F97" s="177" t="s">
        <v>73</v>
      </c>
      <c r="G97" s="54">
        <v>2000000</v>
      </c>
      <c r="H97" s="57">
        <v>-12000</v>
      </c>
      <c r="I97" s="57">
        <v>2500000</v>
      </c>
      <c r="J97" s="57"/>
      <c r="K97" s="57"/>
      <c r="L97" s="57"/>
      <c r="M97" s="57"/>
      <c r="N97" s="57"/>
      <c r="O97" s="57"/>
      <c r="P97" s="67">
        <f t="shared" si="20"/>
        <v>2500000</v>
      </c>
      <c r="Q97" s="3">
        <f t="shared" si="21"/>
        <v>500000</v>
      </c>
      <c r="R97" s="3">
        <f t="shared" si="19"/>
        <v>500000</v>
      </c>
      <c r="S97" s="68"/>
    </row>
    <row r="98" spans="1:19" x14ac:dyDescent="0.25">
      <c r="A98" s="180"/>
      <c r="B98" s="180"/>
      <c r="C98" s="180"/>
      <c r="D98" s="180"/>
      <c r="E98" s="180"/>
      <c r="F98" s="180"/>
      <c r="G98" s="4">
        <f>SUM(G54:G97)</f>
        <v>2192500</v>
      </c>
      <c r="H98" s="4">
        <f t="shared" ref="H98:S98" si="22">SUM(H54:H97)</f>
        <v>-7600</v>
      </c>
      <c r="I98" s="4">
        <f t="shared" si="22"/>
        <v>5382500</v>
      </c>
      <c r="J98" s="4">
        <f t="shared" si="22"/>
        <v>1437760</v>
      </c>
      <c r="K98" s="4">
        <f t="shared" si="22"/>
        <v>2109880</v>
      </c>
      <c r="L98" s="4">
        <f t="shared" si="22"/>
        <v>1001455</v>
      </c>
      <c r="M98" s="4">
        <f t="shared" si="22"/>
        <v>584529</v>
      </c>
      <c r="N98" s="4">
        <f>SUM(N54:N97)</f>
        <v>65312500</v>
      </c>
      <c r="O98" s="4">
        <f t="shared" si="22"/>
        <v>0</v>
      </c>
      <c r="P98" s="33">
        <f t="shared" si="22"/>
        <v>75828624</v>
      </c>
      <c r="Q98" s="4">
        <f t="shared" ref="Q98" si="23">(P98-G98)</f>
        <v>73636124</v>
      </c>
      <c r="R98" s="33">
        <f t="shared" si="22"/>
        <v>73636124</v>
      </c>
      <c r="S98" s="33">
        <f t="shared" si="22"/>
        <v>5850</v>
      </c>
    </row>
    <row r="99" spans="1:19" x14ac:dyDescent="0.25">
      <c r="A99" s="172" t="s">
        <v>27</v>
      </c>
      <c r="B99" s="181"/>
      <c r="C99" s="182"/>
      <c r="D99" s="182"/>
      <c r="E99" s="182"/>
      <c r="F99" s="182"/>
      <c r="G99" s="61"/>
      <c r="H99" s="61"/>
      <c r="I99" s="60"/>
      <c r="J99" s="60"/>
      <c r="K99" s="60"/>
      <c r="L99" s="60"/>
      <c r="M99" s="60"/>
      <c r="N99" s="61"/>
      <c r="O99" s="61"/>
      <c r="P99" s="61"/>
      <c r="Q99" s="61" t="s">
        <v>28</v>
      </c>
      <c r="R99" s="61"/>
      <c r="S99" s="60"/>
    </row>
    <row r="100" spans="1:19" x14ac:dyDescent="0.25">
      <c r="A100" s="173"/>
      <c r="B100" s="174"/>
      <c r="C100" s="175"/>
      <c r="D100" s="176"/>
      <c r="E100" s="175"/>
      <c r="F100" s="175"/>
      <c r="G100" s="54"/>
      <c r="H100" s="55"/>
      <c r="I100" s="54"/>
      <c r="J100" s="54"/>
      <c r="K100" s="54"/>
      <c r="L100" s="54">
        <v>35000</v>
      </c>
      <c r="M100" s="54"/>
      <c r="N100" s="54"/>
      <c r="O100" s="54"/>
      <c r="P100" s="56">
        <f>SUM(I100:O100)</f>
        <v>35000</v>
      </c>
      <c r="Q100" s="3">
        <f t="shared" ref="Q100:Q101" si="24">(P100-G100)</f>
        <v>35000</v>
      </c>
      <c r="R100" s="3">
        <f t="shared" ref="R100:R101" si="25">(Q100-O100)</f>
        <v>35000</v>
      </c>
      <c r="S100" s="56"/>
    </row>
    <row r="101" spans="1:19" x14ac:dyDescent="0.25">
      <c r="A101" s="173" t="s">
        <v>142</v>
      </c>
      <c r="B101" s="174"/>
      <c r="C101" s="175"/>
      <c r="D101" s="176" t="s">
        <v>66</v>
      </c>
      <c r="E101" s="175" t="s">
        <v>57</v>
      </c>
      <c r="F101" s="175" t="s">
        <v>57</v>
      </c>
      <c r="G101" s="54"/>
      <c r="H101" s="57">
        <v>750</v>
      </c>
      <c r="I101" s="54">
        <v>40000</v>
      </c>
      <c r="J101" s="54"/>
      <c r="K101" s="54"/>
      <c r="L101" s="54"/>
      <c r="M101" s="54"/>
      <c r="N101" s="54"/>
      <c r="O101" s="54"/>
      <c r="P101" s="56">
        <f>SUM(I101:O101)</f>
        <v>40000</v>
      </c>
      <c r="Q101" s="3">
        <f t="shared" si="24"/>
        <v>40000</v>
      </c>
      <c r="R101" s="3">
        <f t="shared" si="25"/>
        <v>40000</v>
      </c>
      <c r="S101" s="56"/>
    </row>
    <row r="102" spans="1:19" x14ac:dyDescent="0.25">
      <c r="A102" s="183"/>
      <c r="B102" s="174"/>
      <c r="C102" s="177"/>
      <c r="D102" s="184"/>
      <c r="E102" s="177"/>
      <c r="F102" s="184"/>
      <c r="G102" s="62">
        <f>SUM(G100:G101)</f>
        <v>0</v>
      </c>
      <c r="H102" s="62">
        <f t="shared" ref="H102:S102" si="26">SUM(H100:H101)</f>
        <v>750</v>
      </c>
      <c r="I102" s="62">
        <f t="shared" si="26"/>
        <v>40000</v>
      </c>
      <c r="J102" s="62">
        <f t="shared" si="26"/>
        <v>0</v>
      </c>
      <c r="K102" s="62">
        <f t="shared" si="26"/>
        <v>0</v>
      </c>
      <c r="L102" s="62">
        <f t="shared" si="26"/>
        <v>35000</v>
      </c>
      <c r="M102" s="62">
        <f t="shared" si="26"/>
        <v>0</v>
      </c>
      <c r="N102" s="62">
        <f t="shared" si="26"/>
        <v>0</v>
      </c>
      <c r="O102" s="62">
        <f t="shared" si="26"/>
        <v>0</v>
      </c>
      <c r="P102" s="62">
        <f t="shared" si="26"/>
        <v>75000</v>
      </c>
      <c r="Q102" s="62">
        <f t="shared" si="26"/>
        <v>75000</v>
      </c>
      <c r="R102" s="62">
        <f t="shared" si="26"/>
        <v>75000</v>
      </c>
      <c r="S102" s="62">
        <f t="shared" si="26"/>
        <v>0</v>
      </c>
    </row>
    <row r="103" spans="1:19" ht="16.5" thickBot="1" x14ac:dyDescent="0.3">
      <c r="A103" s="185" t="s">
        <v>29</v>
      </c>
      <c r="B103" s="186"/>
      <c r="C103" s="187"/>
      <c r="D103" s="187"/>
      <c r="E103" s="187"/>
      <c r="F103" s="187"/>
      <c r="G103" s="63">
        <f t="shared" ref="G103:S103" si="27">SUM(G102,G98,G52,G49)</f>
        <v>2192500</v>
      </c>
      <c r="H103" s="63">
        <f t="shared" si="27"/>
        <v>-6850</v>
      </c>
      <c r="I103" s="63">
        <f t="shared" si="27"/>
        <v>5922500</v>
      </c>
      <c r="J103" s="63">
        <f t="shared" si="27"/>
        <v>1437760</v>
      </c>
      <c r="K103" s="63">
        <f t="shared" si="27"/>
        <v>2109880</v>
      </c>
      <c r="L103" s="63">
        <f t="shared" si="27"/>
        <v>1036455</v>
      </c>
      <c r="M103" s="63">
        <f t="shared" si="27"/>
        <v>584529</v>
      </c>
      <c r="N103" s="63">
        <f t="shared" si="27"/>
        <v>85312500</v>
      </c>
      <c r="O103" s="63">
        <f t="shared" si="27"/>
        <v>0</v>
      </c>
      <c r="P103" s="63">
        <f t="shared" si="27"/>
        <v>96403624</v>
      </c>
      <c r="Q103" s="63">
        <f t="shared" si="27"/>
        <v>94211124</v>
      </c>
      <c r="R103" s="63">
        <f t="shared" si="27"/>
        <v>94211124</v>
      </c>
      <c r="S103" s="63">
        <f t="shared" si="27"/>
        <v>6700</v>
      </c>
    </row>
    <row r="104" spans="1:19" ht="16.5" customHeight="1" thickTop="1" x14ac:dyDescent="0.25">
      <c r="A104" s="266" t="s">
        <v>670</v>
      </c>
      <c r="B104" s="266"/>
      <c r="C104" s="266"/>
      <c r="D104" s="266"/>
      <c r="E104" s="266"/>
      <c r="F104" s="266"/>
      <c r="G104" s="266"/>
      <c r="H104" s="266"/>
      <c r="I104" s="266"/>
      <c r="J104" s="266"/>
      <c r="K104" s="266"/>
      <c r="L104" s="266"/>
      <c r="M104" s="266"/>
      <c r="N104" s="266"/>
      <c r="O104" s="266"/>
      <c r="P104" s="266"/>
      <c r="Q104" s="266"/>
      <c r="R104" s="266"/>
      <c r="S104" s="266"/>
    </row>
    <row r="105" spans="1:19" ht="15.75" customHeight="1" x14ac:dyDescent="0.25">
      <c r="A105" s="267"/>
      <c r="B105" s="267"/>
      <c r="C105" s="267"/>
      <c r="D105" s="267"/>
      <c r="E105" s="267"/>
      <c r="F105" s="267"/>
      <c r="G105" s="267"/>
      <c r="H105" s="267"/>
      <c r="I105" s="267"/>
      <c r="J105" s="267"/>
      <c r="K105" s="267"/>
      <c r="L105" s="267"/>
      <c r="M105" s="267"/>
      <c r="N105" s="267"/>
      <c r="O105" s="267"/>
      <c r="P105" s="267"/>
      <c r="Q105" s="267"/>
      <c r="R105" s="267"/>
      <c r="S105" s="267"/>
    </row>
    <row r="106" spans="1:19" ht="47.25" x14ac:dyDescent="0.25">
      <c r="A106" s="147" t="s">
        <v>0</v>
      </c>
      <c r="B106" s="147" t="s">
        <v>1</v>
      </c>
      <c r="C106" s="147" t="s">
        <v>2</v>
      </c>
      <c r="D106" s="148" t="s">
        <v>3</v>
      </c>
      <c r="E106" s="149" t="s">
        <v>4</v>
      </c>
      <c r="F106" s="148" t="s">
        <v>5</v>
      </c>
      <c r="G106" s="15" t="s">
        <v>6</v>
      </c>
      <c r="H106" s="15" t="s">
        <v>7</v>
      </c>
      <c r="I106" s="16" t="s">
        <v>8</v>
      </c>
      <c r="J106" s="16" t="s">
        <v>9</v>
      </c>
      <c r="K106" s="16" t="s">
        <v>10</v>
      </c>
      <c r="L106" s="16" t="s">
        <v>11</v>
      </c>
      <c r="M106" s="16" t="s">
        <v>12</v>
      </c>
      <c r="N106" s="1" t="s">
        <v>13</v>
      </c>
      <c r="O106" s="1" t="s">
        <v>14</v>
      </c>
      <c r="P106" s="1" t="s">
        <v>15</v>
      </c>
      <c r="Q106" s="1" t="s">
        <v>16</v>
      </c>
      <c r="R106" s="1" t="s">
        <v>143</v>
      </c>
      <c r="S106" s="1" t="s">
        <v>18</v>
      </c>
    </row>
    <row r="107" spans="1:19" x14ac:dyDescent="0.25">
      <c r="A107" s="150" t="s">
        <v>19</v>
      </c>
      <c r="B107" s="150"/>
      <c r="C107" s="150"/>
      <c r="D107" s="150"/>
      <c r="E107" s="150"/>
      <c r="F107" s="150"/>
      <c r="G107" s="9"/>
      <c r="H107" s="9"/>
      <c r="I107" s="9"/>
      <c r="J107" s="9"/>
      <c r="K107" s="9"/>
      <c r="L107" s="9"/>
      <c r="M107" s="9"/>
      <c r="N107" s="9"/>
      <c r="O107" s="9"/>
      <c r="P107" s="9"/>
      <c r="Q107" s="9"/>
      <c r="R107" s="9"/>
      <c r="S107" s="9"/>
    </row>
    <row r="108" spans="1:19" x14ac:dyDescent="0.25">
      <c r="A108" s="158" t="s">
        <v>144</v>
      </c>
      <c r="B108" s="159" t="s">
        <v>21</v>
      </c>
      <c r="C108" s="158" t="s">
        <v>145</v>
      </c>
      <c r="D108" s="158" t="s">
        <v>146</v>
      </c>
      <c r="E108" s="158" t="s">
        <v>22</v>
      </c>
      <c r="F108" s="158" t="s">
        <v>147</v>
      </c>
      <c r="G108" s="2"/>
      <c r="H108" s="2"/>
      <c r="I108" s="2"/>
      <c r="J108" s="2"/>
      <c r="K108" s="2"/>
      <c r="L108" s="2"/>
      <c r="M108" s="2"/>
      <c r="N108" s="2">
        <v>30000000</v>
      </c>
      <c r="O108" s="2"/>
      <c r="P108" s="32">
        <f>SUM(I108:O108)</f>
        <v>30000000</v>
      </c>
      <c r="Q108" s="3">
        <f t="shared" ref="Q108:Q117" si="28">(P108-G108)</f>
        <v>30000000</v>
      </c>
      <c r="R108" s="3">
        <f t="shared" ref="R108:R117" si="29">(Q108-O108)</f>
        <v>30000000</v>
      </c>
      <c r="S108" s="32"/>
    </row>
    <row r="109" spans="1:19" ht="63" x14ac:dyDescent="0.25">
      <c r="A109" s="153" t="s">
        <v>148</v>
      </c>
      <c r="B109" s="154" t="s">
        <v>21</v>
      </c>
      <c r="C109" s="153" t="s">
        <v>149</v>
      </c>
      <c r="D109" s="155" t="s">
        <v>150</v>
      </c>
      <c r="E109" s="153" t="s">
        <v>151</v>
      </c>
      <c r="F109" s="155" t="s">
        <v>152</v>
      </c>
      <c r="G109" s="11"/>
      <c r="H109" s="2">
        <v>50000</v>
      </c>
      <c r="I109" s="11">
        <v>200000</v>
      </c>
      <c r="J109" s="11">
        <v>250000</v>
      </c>
      <c r="K109" s="11"/>
      <c r="L109" s="11">
        <v>250000</v>
      </c>
      <c r="M109" s="11">
        <v>800000</v>
      </c>
      <c r="N109" s="11"/>
      <c r="O109" s="11"/>
      <c r="P109" s="32">
        <f>SUM(I109:O109)</f>
        <v>1500000</v>
      </c>
      <c r="Q109" s="3">
        <f t="shared" si="28"/>
        <v>1500000</v>
      </c>
      <c r="R109" s="3">
        <f t="shared" si="29"/>
        <v>1500000</v>
      </c>
      <c r="S109" s="32">
        <v>250000</v>
      </c>
    </row>
    <row r="110" spans="1:19" ht="31.5" x14ac:dyDescent="0.25">
      <c r="A110" s="188" t="s">
        <v>153</v>
      </c>
      <c r="B110" s="189" t="s">
        <v>21</v>
      </c>
      <c r="C110" s="188" t="s">
        <v>154</v>
      </c>
      <c r="D110" s="189" t="s">
        <v>155</v>
      </c>
      <c r="E110" s="189" t="s">
        <v>151</v>
      </c>
      <c r="F110" s="189" t="s">
        <v>152</v>
      </c>
      <c r="G110" s="37"/>
      <c r="H110" s="37"/>
      <c r="I110" s="37">
        <v>50000</v>
      </c>
      <c r="J110" s="37"/>
      <c r="K110" s="37"/>
      <c r="L110" s="37"/>
      <c r="M110" s="37"/>
      <c r="N110" s="37"/>
      <c r="O110" s="37"/>
      <c r="P110" s="32">
        <f t="shared" ref="P110:P117" si="30">SUM(I110:O110)</f>
        <v>50000</v>
      </c>
      <c r="Q110" s="3">
        <f t="shared" si="28"/>
        <v>50000</v>
      </c>
      <c r="R110" s="3">
        <f t="shared" si="29"/>
        <v>50000</v>
      </c>
      <c r="S110" s="74"/>
    </row>
    <row r="111" spans="1:19" ht="31.5" x14ac:dyDescent="0.25">
      <c r="A111" s="188" t="s">
        <v>156</v>
      </c>
      <c r="B111" s="189" t="s">
        <v>21</v>
      </c>
      <c r="C111" s="188" t="s">
        <v>834</v>
      </c>
      <c r="D111" s="189" t="s">
        <v>157</v>
      </c>
      <c r="E111" s="189" t="s">
        <v>22</v>
      </c>
      <c r="F111" s="189" t="s">
        <v>152</v>
      </c>
      <c r="G111" s="37"/>
      <c r="H111" s="37"/>
      <c r="I111" s="37"/>
      <c r="J111" s="37">
        <v>20000</v>
      </c>
      <c r="K111" s="37">
        <v>10000</v>
      </c>
      <c r="L111" s="37">
        <v>10000</v>
      </c>
      <c r="M111" s="37">
        <v>10000</v>
      </c>
      <c r="N111" s="37"/>
      <c r="O111" s="37"/>
      <c r="P111" s="32">
        <f t="shared" si="30"/>
        <v>50000</v>
      </c>
      <c r="Q111" s="3">
        <f t="shared" si="28"/>
        <v>50000</v>
      </c>
      <c r="R111" s="3">
        <f t="shared" si="29"/>
        <v>50000</v>
      </c>
      <c r="S111" s="74"/>
    </row>
    <row r="112" spans="1:19" ht="31.5" x14ac:dyDescent="0.25">
      <c r="A112" s="190" t="s">
        <v>158</v>
      </c>
      <c r="B112" s="191" t="s">
        <v>21</v>
      </c>
      <c r="C112" s="190" t="s">
        <v>835</v>
      </c>
      <c r="D112" s="191" t="s">
        <v>159</v>
      </c>
      <c r="E112" s="191" t="s">
        <v>160</v>
      </c>
      <c r="F112" s="191" t="s">
        <v>152</v>
      </c>
      <c r="G112" s="38"/>
      <c r="H112" s="38"/>
      <c r="I112" s="38">
        <v>7500</v>
      </c>
      <c r="J112" s="38"/>
      <c r="K112" s="38"/>
      <c r="L112" s="38"/>
      <c r="M112" s="38"/>
      <c r="N112" s="38"/>
      <c r="O112" s="38"/>
      <c r="P112" s="32">
        <f t="shared" si="30"/>
        <v>7500</v>
      </c>
      <c r="Q112" s="3">
        <f t="shared" si="28"/>
        <v>7500</v>
      </c>
      <c r="R112" s="3">
        <f t="shared" si="29"/>
        <v>7500</v>
      </c>
      <c r="S112" s="75"/>
    </row>
    <row r="113" spans="1:19" ht="31.5" x14ac:dyDescent="0.25">
      <c r="A113" s="190" t="s">
        <v>161</v>
      </c>
      <c r="B113" s="191" t="s">
        <v>162</v>
      </c>
      <c r="C113" s="192" t="s">
        <v>836</v>
      </c>
      <c r="D113" s="191" t="s">
        <v>155</v>
      </c>
      <c r="E113" s="191" t="s">
        <v>163</v>
      </c>
      <c r="F113" s="191" t="s">
        <v>152</v>
      </c>
      <c r="G113" s="38"/>
      <c r="H113" s="38"/>
      <c r="I113" s="38">
        <v>130000</v>
      </c>
      <c r="J113" s="38"/>
      <c r="K113" s="38"/>
      <c r="L113" s="38"/>
      <c r="M113" s="38"/>
      <c r="N113" s="38"/>
      <c r="O113" s="38"/>
      <c r="P113" s="32">
        <f t="shared" si="30"/>
        <v>130000</v>
      </c>
      <c r="Q113" s="3">
        <f t="shared" si="28"/>
        <v>130000</v>
      </c>
      <c r="R113" s="3">
        <f t="shared" si="29"/>
        <v>130000</v>
      </c>
      <c r="S113" s="75"/>
    </row>
    <row r="114" spans="1:19" ht="31.5" x14ac:dyDescent="0.25">
      <c r="A114" s="190" t="s">
        <v>164</v>
      </c>
      <c r="B114" s="191" t="s">
        <v>162</v>
      </c>
      <c r="C114" s="190" t="s">
        <v>165</v>
      </c>
      <c r="D114" s="191" t="s">
        <v>166</v>
      </c>
      <c r="E114" s="191" t="s">
        <v>160</v>
      </c>
      <c r="F114" s="191" t="s">
        <v>152</v>
      </c>
      <c r="G114" s="38"/>
      <c r="H114" s="38">
        <v>500</v>
      </c>
      <c r="I114" s="38"/>
      <c r="J114" s="38"/>
      <c r="K114" s="38">
        <v>30000</v>
      </c>
      <c r="L114" s="38"/>
      <c r="M114" s="38"/>
      <c r="N114" s="38"/>
      <c r="O114" s="38"/>
      <c r="P114" s="32">
        <f t="shared" si="30"/>
        <v>30000</v>
      </c>
      <c r="Q114" s="3">
        <f t="shared" si="28"/>
        <v>30000</v>
      </c>
      <c r="R114" s="3">
        <f t="shared" si="29"/>
        <v>30000</v>
      </c>
      <c r="S114" s="75">
        <v>1500</v>
      </c>
    </row>
    <row r="115" spans="1:19" ht="31.5" x14ac:dyDescent="0.25">
      <c r="A115" s="190" t="s">
        <v>167</v>
      </c>
      <c r="B115" s="191" t="s">
        <v>162</v>
      </c>
      <c r="C115" s="190" t="s">
        <v>168</v>
      </c>
      <c r="D115" s="191" t="s">
        <v>146</v>
      </c>
      <c r="E115" s="191" t="s">
        <v>160</v>
      </c>
      <c r="F115" s="191" t="s">
        <v>152</v>
      </c>
      <c r="G115" s="38"/>
      <c r="H115" s="38"/>
      <c r="I115" s="38"/>
      <c r="J115" s="38">
        <v>200000</v>
      </c>
      <c r="K115" s="38"/>
      <c r="L115" s="38"/>
      <c r="M115" s="38"/>
      <c r="N115" s="38"/>
      <c r="O115" s="38"/>
      <c r="P115" s="32">
        <f t="shared" si="30"/>
        <v>200000</v>
      </c>
      <c r="Q115" s="3">
        <f t="shared" si="28"/>
        <v>200000</v>
      </c>
      <c r="R115" s="3">
        <f t="shared" si="29"/>
        <v>200000</v>
      </c>
      <c r="S115" s="75"/>
    </row>
    <row r="116" spans="1:19" ht="31.5" x14ac:dyDescent="0.25">
      <c r="A116" s="156" t="s">
        <v>169</v>
      </c>
      <c r="B116" s="154" t="s">
        <v>43</v>
      </c>
      <c r="C116" s="156" t="s">
        <v>170</v>
      </c>
      <c r="D116" s="154" t="s">
        <v>155</v>
      </c>
      <c r="E116" s="159" t="s">
        <v>160</v>
      </c>
      <c r="F116" s="156" t="s">
        <v>152</v>
      </c>
      <c r="G116" s="2"/>
      <c r="H116" s="2">
        <v>3600</v>
      </c>
      <c r="I116" s="2"/>
      <c r="J116" s="2"/>
      <c r="K116" s="2">
        <v>18000</v>
      </c>
      <c r="L116" s="2">
        <v>18000</v>
      </c>
      <c r="M116" s="2"/>
      <c r="N116" s="2"/>
      <c r="O116" s="2"/>
      <c r="P116" s="32">
        <f t="shared" si="30"/>
        <v>36000</v>
      </c>
      <c r="Q116" s="3">
        <f t="shared" si="28"/>
        <v>36000</v>
      </c>
      <c r="R116" s="3">
        <f t="shared" si="29"/>
        <v>36000</v>
      </c>
      <c r="S116" s="32">
        <v>10800</v>
      </c>
    </row>
    <row r="117" spans="1:19" ht="31.5" x14ac:dyDescent="0.25">
      <c r="A117" s="193" t="s">
        <v>171</v>
      </c>
      <c r="B117" s="194" t="s">
        <v>43</v>
      </c>
      <c r="C117" s="195" t="s">
        <v>172</v>
      </c>
      <c r="D117" s="195" t="s">
        <v>155</v>
      </c>
      <c r="E117" s="196" t="s">
        <v>160</v>
      </c>
      <c r="F117" s="197" t="s">
        <v>152</v>
      </c>
      <c r="G117" s="39"/>
      <c r="H117" s="39">
        <v>750</v>
      </c>
      <c r="I117" s="39"/>
      <c r="J117" s="39"/>
      <c r="K117" s="39">
        <v>5000</v>
      </c>
      <c r="L117" s="39">
        <v>5000</v>
      </c>
      <c r="M117" s="39"/>
      <c r="N117" s="39"/>
      <c r="O117" s="39"/>
      <c r="P117" s="32">
        <f t="shared" si="30"/>
        <v>10000</v>
      </c>
      <c r="Q117" s="3">
        <f t="shared" si="28"/>
        <v>10000</v>
      </c>
      <c r="R117" s="3">
        <f t="shared" si="29"/>
        <v>10000</v>
      </c>
      <c r="S117" s="76">
        <v>2250</v>
      </c>
    </row>
    <row r="118" spans="1:19" x14ac:dyDescent="0.25">
      <c r="A118" s="198"/>
      <c r="B118" s="199"/>
      <c r="C118" s="200"/>
      <c r="D118" s="200"/>
      <c r="E118" s="200"/>
      <c r="F118" s="201"/>
      <c r="G118" s="48">
        <f>SUM(G108:G117)</f>
        <v>0</v>
      </c>
      <c r="H118" s="48">
        <f t="shared" ref="H118:S118" si="31">SUM(H108:H117)</f>
        <v>54850</v>
      </c>
      <c r="I118" s="48">
        <f t="shared" si="31"/>
        <v>387500</v>
      </c>
      <c r="J118" s="48">
        <f t="shared" si="31"/>
        <v>470000</v>
      </c>
      <c r="K118" s="48">
        <f t="shared" si="31"/>
        <v>63000</v>
      </c>
      <c r="L118" s="48">
        <f t="shared" si="31"/>
        <v>283000</v>
      </c>
      <c r="M118" s="48">
        <f t="shared" si="31"/>
        <v>810000</v>
      </c>
      <c r="N118" s="48">
        <f t="shared" si="31"/>
        <v>30000000</v>
      </c>
      <c r="O118" s="48">
        <f t="shared" si="31"/>
        <v>0</v>
      </c>
      <c r="P118" s="48">
        <f t="shared" si="31"/>
        <v>32013500</v>
      </c>
      <c r="Q118" s="48">
        <f t="shared" si="31"/>
        <v>32013500</v>
      </c>
      <c r="R118" s="48">
        <f t="shared" si="31"/>
        <v>32013500</v>
      </c>
      <c r="S118" s="48">
        <f t="shared" si="31"/>
        <v>264550</v>
      </c>
    </row>
    <row r="119" spans="1:19" x14ac:dyDescent="0.25">
      <c r="A119" s="202" t="s">
        <v>25</v>
      </c>
      <c r="B119" s="203"/>
      <c r="C119" s="204"/>
      <c r="D119" s="204"/>
      <c r="E119" s="204"/>
      <c r="F119" s="204"/>
      <c r="G119" s="64"/>
      <c r="H119" s="64"/>
      <c r="I119" s="64"/>
      <c r="J119" s="64"/>
      <c r="K119" s="64"/>
      <c r="L119" s="64"/>
      <c r="M119" s="64"/>
      <c r="N119" s="64"/>
      <c r="O119" s="64"/>
      <c r="P119" s="64"/>
      <c r="Q119" s="64"/>
      <c r="R119" s="64"/>
      <c r="S119" s="64"/>
    </row>
    <row r="120" spans="1:19" ht="47.25" x14ac:dyDescent="0.25">
      <c r="A120" s="153" t="s">
        <v>173</v>
      </c>
      <c r="B120" s="154" t="s">
        <v>21</v>
      </c>
      <c r="C120" s="153" t="s">
        <v>837</v>
      </c>
      <c r="D120" s="155" t="s">
        <v>155</v>
      </c>
      <c r="E120" s="153" t="s">
        <v>160</v>
      </c>
      <c r="F120" s="153" t="s">
        <v>152</v>
      </c>
      <c r="G120" s="11"/>
      <c r="H120" s="12">
        <v>250</v>
      </c>
      <c r="I120" s="11">
        <v>30000</v>
      </c>
      <c r="J120" s="11"/>
      <c r="K120" s="11"/>
      <c r="L120" s="11"/>
      <c r="M120" s="11"/>
      <c r="N120" s="18"/>
      <c r="O120" s="18"/>
      <c r="P120" s="32">
        <f>SUM(I120:O120)</f>
        <v>30000</v>
      </c>
      <c r="Q120" s="3">
        <f t="shared" ref="Q120:Q123" si="32">(P120-G120)</f>
        <v>30000</v>
      </c>
      <c r="R120" s="3">
        <f t="shared" ref="R120:R123" si="33">(Q120-O120)</f>
        <v>30000</v>
      </c>
      <c r="S120" s="32">
        <v>1250</v>
      </c>
    </row>
    <row r="121" spans="1:19" ht="31.5" x14ac:dyDescent="0.25">
      <c r="A121" s="170" t="s">
        <v>174</v>
      </c>
      <c r="B121" s="154" t="s">
        <v>21</v>
      </c>
      <c r="C121" s="153" t="s">
        <v>175</v>
      </c>
      <c r="D121" s="155" t="s">
        <v>159</v>
      </c>
      <c r="E121" s="153" t="s">
        <v>163</v>
      </c>
      <c r="F121" s="153" t="s">
        <v>152</v>
      </c>
      <c r="G121" s="11"/>
      <c r="H121" s="12">
        <v>250</v>
      </c>
      <c r="I121" s="11">
        <v>35000</v>
      </c>
      <c r="J121" s="11"/>
      <c r="K121" s="11"/>
      <c r="L121" s="11"/>
      <c r="M121" s="11"/>
      <c r="N121" s="18"/>
      <c r="O121" s="18"/>
      <c r="P121" s="32">
        <f t="shared" ref="P121:P123" si="34">SUM(I121:O121)</f>
        <v>35000</v>
      </c>
      <c r="Q121" s="3">
        <f t="shared" si="32"/>
        <v>35000</v>
      </c>
      <c r="R121" s="3">
        <f t="shared" si="33"/>
        <v>35000</v>
      </c>
      <c r="S121" s="32">
        <v>1250</v>
      </c>
    </row>
    <row r="122" spans="1:19" ht="47.25" x14ac:dyDescent="0.25">
      <c r="A122" s="170" t="s">
        <v>176</v>
      </c>
      <c r="B122" s="154" t="s">
        <v>21</v>
      </c>
      <c r="C122" s="153" t="s">
        <v>177</v>
      </c>
      <c r="D122" s="155" t="s">
        <v>155</v>
      </c>
      <c r="E122" s="153" t="s">
        <v>163</v>
      </c>
      <c r="F122" s="153" t="s">
        <v>152</v>
      </c>
      <c r="G122" s="11"/>
      <c r="H122" s="12">
        <v>300</v>
      </c>
      <c r="I122" s="11">
        <v>12500</v>
      </c>
      <c r="J122" s="11"/>
      <c r="K122" s="11"/>
      <c r="L122" s="11"/>
      <c r="M122" s="11"/>
      <c r="N122" s="18"/>
      <c r="O122" s="18"/>
      <c r="P122" s="32">
        <f t="shared" si="34"/>
        <v>12500</v>
      </c>
      <c r="Q122" s="3">
        <f t="shared" si="32"/>
        <v>12500</v>
      </c>
      <c r="R122" s="3">
        <f t="shared" si="33"/>
        <v>12500</v>
      </c>
      <c r="S122" s="32">
        <v>1500</v>
      </c>
    </row>
    <row r="123" spans="1:19" ht="15.75" customHeight="1" x14ac:dyDescent="0.25">
      <c r="A123" s="205" t="s">
        <v>178</v>
      </c>
      <c r="B123" s="162" t="s">
        <v>43</v>
      </c>
      <c r="C123" s="153" t="s">
        <v>179</v>
      </c>
      <c r="D123" s="155" t="s">
        <v>166</v>
      </c>
      <c r="E123" s="153" t="s">
        <v>160</v>
      </c>
      <c r="F123" s="153" t="s">
        <v>152</v>
      </c>
      <c r="G123" s="11"/>
      <c r="H123" s="12">
        <v>500</v>
      </c>
      <c r="I123" s="11"/>
      <c r="J123" s="11"/>
      <c r="K123" s="11">
        <v>55000</v>
      </c>
      <c r="L123" s="11"/>
      <c r="M123" s="11"/>
      <c r="N123" s="18"/>
      <c r="O123" s="18"/>
      <c r="P123" s="32">
        <f t="shared" si="34"/>
        <v>55000</v>
      </c>
      <c r="Q123" s="3">
        <f t="shared" si="32"/>
        <v>55000</v>
      </c>
      <c r="R123" s="3">
        <f t="shared" si="33"/>
        <v>55000</v>
      </c>
      <c r="S123" s="32">
        <v>1500</v>
      </c>
    </row>
    <row r="124" spans="1:19" x14ac:dyDescent="0.25">
      <c r="A124" s="154"/>
      <c r="B124" s="157"/>
      <c r="C124" s="154"/>
      <c r="D124" s="158"/>
      <c r="E124" s="154"/>
      <c r="F124" s="158"/>
      <c r="G124" s="33">
        <f>SUM(G120:G123)</f>
        <v>0</v>
      </c>
      <c r="H124" s="33">
        <f t="shared" ref="H124:S124" si="35">SUM(H120:H123)</f>
        <v>1300</v>
      </c>
      <c r="I124" s="33">
        <f t="shared" si="35"/>
        <v>77500</v>
      </c>
      <c r="J124" s="33">
        <f t="shared" si="35"/>
        <v>0</v>
      </c>
      <c r="K124" s="33">
        <f t="shared" si="35"/>
        <v>55000</v>
      </c>
      <c r="L124" s="33">
        <f t="shared" si="35"/>
        <v>0</v>
      </c>
      <c r="M124" s="33">
        <f t="shared" si="35"/>
        <v>0</v>
      </c>
      <c r="N124" s="33">
        <f t="shared" si="35"/>
        <v>0</v>
      </c>
      <c r="O124" s="33">
        <f t="shared" si="35"/>
        <v>0</v>
      </c>
      <c r="P124" s="33">
        <f t="shared" si="35"/>
        <v>132500</v>
      </c>
      <c r="Q124" s="33">
        <f t="shared" si="35"/>
        <v>132500</v>
      </c>
      <c r="R124" s="33">
        <f t="shared" si="35"/>
        <v>132500</v>
      </c>
      <c r="S124" s="33">
        <f t="shared" si="35"/>
        <v>5500</v>
      </c>
    </row>
    <row r="125" spans="1:19" x14ac:dyDescent="0.25">
      <c r="A125" s="150" t="s">
        <v>26</v>
      </c>
      <c r="B125" s="151"/>
      <c r="C125" s="152"/>
      <c r="D125" s="152"/>
      <c r="E125" s="152"/>
      <c r="F125" s="152"/>
      <c r="G125" s="8"/>
      <c r="H125" s="8"/>
      <c r="I125" s="8"/>
      <c r="J125" s="8"/>
      <c r="K125" s="9"/>
      <c r="L125" s="9"/>
      <c r="M125" s="9"/>
      <c r="N125" s="9"/>
      <c r="O125" s="9"/>
      <c r="P125" s="9"/>
      <c r="Q125" s="9"/>
      <c r="R125" s="9"/>
      <c r="S125" s="9"/>
    </row>
    <row r="126" spans="1:19" ht="47.25" x14ac:dyDescent="0.25">
      <c r="A126" s="153" t="s">
        <v>180</v>
      </c>
      <c r="B126" s="154" t="s">
        <v>21</v>
      </c>
      <c r="C126" s="153" t="s">
        <v>181</v>
      </c>
      <c r="D126" s="155" t="s">
        <v>146</v>
      </c>
      <c r="E126" s="153" t="s">
        <v>151</v>
      </c>
      <c r="F126" s="155" t="s">
        <v>152</v>
      </c>
      <c r="G126" s="11"/>
      <c r="H126" s="2"/>
      <c r="I126" s="11"/>
      <c r="J126" s="11"/>
      <c r="K126" s="11"/>
      <c r="L126" s="11"/>
      <c r="M126" s="11"/>
      <c r="N126" s="11">
        <v>90000</v>
      </c>
      <c r="O126" s="18"/>
      <c r="P126" s="32">
        <f>SUM(I126:O126)</f>
        <v>90000</v>
      </c>
      <c r="Q126" s="3">
        <f t="shared" ref="Q126:Q129" si="36">(P126-G126)</f>
        <v>90000</v>
      </c>
      <c r="R126" s="3">
        <f t="shared" ref="R126:R129" si="37">(Q126-O126)</f>
        <v>90000</v>
      </c>
      <c r="S126" s="33"/>
    </row>
    <row r="127" spans="1:19" x14ac:dyDescent="0.25">
      <c r="A127" s="153" t="s">
        <v>182</v>
      </c>
      <c r="B127" s="154" t="s">
        <v>162</v>
      </c>
      <c r="C127" s="153" t="s">
        <v>183</v>
      </c>
      <c r="D127" s="155" t="s">
        <v>155</v>
      </c>
      <c r="E127" s="153" t="s">
        <v>160</v>
      </c>
      <c r="F127" s="155" t="s">
        <v>152</v>
      </c>
      <c r="G127" s="11"/>
      <c r="H127" s="2"/>
      <c r="I127" s="11"/>
      <c r="J127" s="11"/>
      <c r="K127" s="18"/>
      <c r="L127" s="18"/>
      <c r="M127" s="18"/>
      <c r="N127" s="11">
        <v>35000</v>
      </c>
      <c r="O127" s="18"/>
      <c r="P127" s="32">
        <f t="shared" ref="P127:P129" si="38">SUM(I127:O127)</f>
        <v>35000</v>
      </c>
      <c r="Q127" s="3">
        <f t="shared" si="36"/>
        <v>35000</v>
      </c>
      <c r="R127" s="3">
        <f t="shared" si="37"/>
        <v>35000</v>
      </c>
      <c r="S127" s="33"/>
    </row>
    <row r="128" spans="1:19" ht="47.25" x14ac:dyDescent="0.25">
      <c r="A128" s="153" t="s">
        <v>184</v>
      </c>
      <c r="B128" s="154" t="s">
        <v>162</v>
      </c>
      <c r="C128" s="153" t="s">
        <v>185</v>
      </c>
      <c r="D128" s="155" t="s">
        <v>166</v>
      </c>
      <c r="E128" s="153" t="s">
        <v>160</v>
      </c>
      <c r="F128" s="155" t="s">
        <v>152</v>
      </c>
      <c r="G128" s="11"/>
      <c r="H128" s="2"/>
      <c r="I128" s="11">
        <v>11000</v>
      </c>
      <c r="J128" s="11"/>
      <c r="K128" s="18"/>
      <c r="L128" s="18"/>
      <c r="M128" s="18"/>
      <c r="N128" s="18"/>
      <c r="O128" s="18"/>
      <c r="P128" s="32">
        <f t="shared" si="38"/>
        <v>11000</v>
      </c>
      <c r="Q128" s="3">
        <f t="shared" si="36"/>
        <v>11000</v>
      </c>
      <c r="R128" s="3">
        <f t="shared" si="37"/>
        <v>11000</v>
      </c>
      <c r="S128" s="33"/>
    </row>
    <row r="129" spans="1:19" x14ac:dyDescent="0.25">
      <c r="A129" s="153" t="s">
        <v>186</v>
      </c>
      <c r="B129" s="154" t="s">
        <v>43</v>
      </c>
      <c r="C129" s="153" t="s">
        <v>838</v>
      </c>
      <c r="D129" s="155" t="s">
        <v>159</v>
      </c>
      <c r="E129" s="153" t="s">
        <v>151</v>
      </c>
      <c r="F129" s="155" t="s">
        <v>152</v>
      </c>
      <c r="G129" s="11"/>
      <c r="H129" s="2">
        <v>500</v>
      </c>
      <c r="I129" s="11"/>
      <c r="J129" s="11"/>
      <c r="K129" s="11">
        <v>50000</v>
      </c>
      <c r="L129" s="11"/>
      <c r="M129" s="11"/>
      <c r="N129" s="11"/>
      <c r="O129" s="18"/>
      <c r="P129" s="32">
        <f t="shared" si="38"/>
        <v>50000</v>
      </c>
      <c r="Q129" s="3">
        <f t="shared" si="36"/>
        <v>50000</v>
      </c>
      <c r="R129" s="3">
        <f t="shared" si="37"/>
        <v>50000</v>
      </c>
      <c r="S129" s="32">
        <v>500</v>
      </c>
    </row>
    <row r="130" spans="1:19" x14ac:dyDescent="0.25">
      <c r="A130" s="154"/>
      <c r="B130" s="157"/>
      <c r="C130" s="154"/>
      <c r="D130" s="158"/>
      <c r="E130" s="154"/>
      <c r="F130" s="158"/>
      <c r="G130" s="33">
        <f>SUM(G126:G129)</f>
        <v>0</v>
      </c>
      <c r="H130" s="33">
        <f t="shared" ref="H130:S130" si="39">SUM(H126:H129)</f>
        <v>500</v>
      </c>
      <c r="I130" s="33">
        <f t="shared" si="39"/>
        <v>11000</v>
      </c>
      <c r="J130" s="33">
        <f t="shared" si="39"/>
        <v>0</v>
      </c>
      <c r="K130" s="33">
        <f t="shared" si="39"/>
        <v>50000</v>
      </c>
      <c r="L130" s="33">
        <f t="shared" si="39"/>
        <v>0</v>
      </c>
      <c r="M130" s="33">
        <f t="shared" si="39"/>
        <v>0</v>
      </c>
      <c r="N130" s="33">
        <f t="shared" si="39"/>
        <v>125000</v>
      </c>
      <c r="O130" s="33">
        <f t="shared" si="39"/>
        <v>0</v>
      </c>
      <c r="P130" s="33">
        <f t="shared" si="39"/>
        <v>186000</v>
      </c>
      <c r="Q130" s="33">
        <f t="shared" si="39"/>
        <v>186000</v>
      </c>
      <c r="R130" s="33">
        <f t="shared" si="39"/>
        <v>186000</v>
      </c>
      <c r="S130" s="33">
        <f t="shared" si="39"/>
        <v>500</v>
      </c>
    </row>
    <row r="131" spans="1:19" x14ac:dyDescent="0.25">
      <c r="A131" s="206" t="s">
        <v>27</v>
      </c>
      <c r="B131" s="207"/>
      <c r="C131" s="208"/>
      <c r="D131" s="208"/>
      <c r="E131" s="208"/>
      <c r="F131" s="208"/>
      <c r="G131" s="40"/>
      <c r="H131" s="40"/>
      <c r="I131" s="40"/>
      <c r="J131" s="40"/>
      <c r="K131" s="40"/>
      <c r="L131" s="40"/>
      <c r="M131" s="40"/>
      <c r="N131" s="40"/>
      <c r="O131" s="40"/>
      <c r="P131" s="40"/>
      <c r="Q131" s="40" t="s">
        <v>28</v>
      </c>
      <c r="R131" s="40"/>
      <c r="S131" s="41"/>
    </row>
    <row r="132" spans="1:19" ht="47.25" x14ac:dyDescent="0.25">
      <c r="A132" s="159" t="s">
        <v>187</v>
      </c>
      <c r="B132" s="159" t="s">
        <v>21</v>
      </c>
      <c r="C132" s="159" t="s">
        <v>188</v>
      </c>
      <c r="D132" s="158" t="s">
        <v>155</v>
      </c>
      <c r="E132" s="158" t="s">
        <v>160</v>
      </c>
      <c r="F132" s="158" t="s">
        <v>152</v>
      </c>
      <c r="G132" s="2"/>
      <c r="H132" s="2">
        <v>2500</v>
      </c>
      <c r="I132" s="2">
        <v>10000</v>
      </c>
      <c r="J132" s="2"/>
      <c r="K132" s="5"/>
      <c r="L132" s="5"/>
      <c r="M132" s="5"/>
      <c r="N132" s="5"/>
      <c r="O132" s="5"/>
      <c r="P132" s="32">
        <f>SUM(I132:O132)</f>
        <v>10000</v>
      </c>
      <c r="Q132" s="3">
        <f t="shared" ref="Q132:Q134" si="40">(P132-G132)</f>
        <v>10000</v>
      </c>
      <c r="R132" s="3">
        <f t="shared" ref="R132:R134" si="41">(Q132-O132)</f>
        <v>10000</v>
      </c>
      <c r="S132" s="32">
        <v>12500</v>
      </c>
    </row>
    <row r="133" spans="1:19" ht="47.25" x14ac:dyDescent="0.25">
      <c r="A133" s="159" t="s">
        <v>189</v>
      </c>
      <c r="B133" s="159" t="s">
        <v>21</v>
      </c>
      <c r="C133" s="159" t="s">
        <v>190</v>
      </c>
      <c r="D133" s="158" t="s">
        <v>191</v>
      </c>
      <c r="E133" s="158" t="s">
        <v>163</v>
      </c>
      <c r="F133" s="158" t="s">
        <v>152</v>
      </c>
      <c r="G133" s="2"/>
      <c r="H133" s="2">
        <v>150</v>
      </c>
      <c r="I133" s="2">
        <v>14000</v>
      </c>
      <c r="J133" s="2"/>
      <c r="K133" s="5"/>
      <c r="L133" s="5"/>
      <c r="M133" s="5"/>
      <c r="N133" s="5"/>
      <c r="O133" s="5"/>
      <c r="P133" s="32">
        <f t="shared" ref="P133:P134" si="42">SUM(I133:O133)</f>
        <v>14000</v>
      </c>
      <c r="Q133" s="3">
        <f t="shared" si="40"/>
        <v>14000</v>
      </c>
      <c r="R133" s="3">
        <f t="shared" si="41"/>
        <v>14000</v>
      </c>
      <c r="S133" s="32">
        <v>750</v>
      </c>
    </row>
    <row r="134" spans="1:19" ht="47.25" x14ac:dyDescent="0.25">
      <c r="A134" s="209" t="s">
        <v>192</v>
      </c>
      <c r="B134" s="210" t="s">
        <v>21</v>
      </c>
      <c r="C134" s="210" t="s">
        <v>193</v>
      </c>
      <c r="D134" s="209" t="s">
        <v>166</v>
      </c>
      <c r="E134" s="209" t="s">
        <v>163</v>
      </c>
      <c r="F134" s="209" t="s">
        <v>152</v>
      </c>
      <c r="G134" s="42"/>
      <c r="H134" s="43">
        <v>300</v>
      </c>
      <c r="I134" s="43">
        <v>12000</v>
      </c>
      <c r="J134" s="2"/>
      <c r="K134" s="5"/>
      <c r="L134" s="5"/>
      <c r="M134" s="5"/>
      <c r="N134" s="5"/>
      <c r="O134" s="5"/>
      <c r="P134" s="32">
        <f t="shared" si="42"/>
        <v>12000</v>
      </c>
      <c r="Q134" s="3">
        <f t="shared" si="40"/>
        <v>12000</v>
      </c>
      <c r="R134" s="3">
        <f t="shared" si="41"/>
        <v>12000</v>
      </c>
      <c r="S134" s="32">
        <v>1500</v>
      </c>
    </row>
    <row r="135" spans="1:19" ht="16.5" thickBot="1" x14ac:dyDescent="0.3">
      <c r="A135" s="211"/>
      <c r="B135" s="212"/>
      <c r="C135" s="211"/>
      <c r="D135" s="213"/>
      <c r="E135" s="211"/>
      <c r="F135" s="211"/>
      <c r="G135" s="44"/>
      <c r="H135" s="45"/>
      <c r="I135" s="44"/>
      <c r="J135" s="44"/>
      <c r="K135" s="44"/>
      <c r="L135" s="44"/>
      <c r="M135" s="44"/>
      <c r="N135" s="44"/>
      <c r="O135" s="44"/>
      <c r="P135" s="32"/>
      <c r="Q135" s="3"/>
      <c r="R135" s="3"/>
      <c r="S135" s="77"/>
    </row>
    <row r="136" spans="1:19" ht="17.25" thickTop="1" thickBot="1" x14ac:dyDescent="0.3">
      <c r="A136" s="214"/>
      <c r="B136" s="215"/>
      <c r="C136" s="216"/>
      <c r="D136" s="217"/>
      <c r="E136" s="216"/>
      <c r="F136" s="218"/>
      <c r="G136" s="47">
        <f>SUM(G132:G135)</f>
        <v>0</v>
      </c>
      <c r="H136" s="47">
        <f t="shared" ref="H136:S136" si="43">SUM(H132:H135)</f>
        <v>2950</v>
      </c>
      <c r="I136" s="47">
        <f t="shared" si="43"/>
        <v>36000</v>
      </c>
      <c r="J136" s="47">
        <f t="shared" si="43"/>
        <v>0</v>
      </c>
      <c r="K136" s="47">
        <f t="shared" si="43"/>
        <v>0</v>
      </c>
      <c r="L136" s="47">
        <f t="shared" si="43"/>
        <v>0</v>
      </c>
      <c r="M136" s="47">
        <f t="shared" si="43"/>
        <v>0</v>
      </c>
      <c r="N136" s="47">
        <f t="shared" si="43"/>
        <v>0</v>
      </c>
      <c r="O136" s="47">
        <f t="shared" si="43"/>
        <v>0</v>
      </c>
      <c r="P136" s="47">
        <f t="shared" si="43"/>
        <v>36000</v>
      </c>
      <c r="Q136" s="47">
        <f t="shared" si="43"/>
        <v>36000</v>
      </c>
      <c r="R136" s="47">
        <f t="shared" si="43"/>
        <v>36000</v>
      </c>
      <c r="S136" s="47">
        <f t="shared" si="43"/>
        <v>14750</v>
      </c>
    </row>
    <row r="137" spans="1:19" ht="17.25" thickTop="1" thickBot="1" x14ac:dyDescent="0.3">
      <c r="A137" s="219" t="s">
        <v>194</v>
      </c>
      <c r="B137" s="219"/>
      <c r="C137" s="220"/>
      <c r="D137" s="220"/>
      <c r="E137" s="220"/>
      <c r="F137" s="220"/>
      <c r="G137" s="46">
        <f t="shared" ref="G137:S137" si="44">SUM(G136,G130,G124,G118)</f>
        <v>0</v>
      </c>
      <c r="H137" s="46">
        <f t="shared" si="44"/>
        <v>59600</v>
      </c>
      <c r="I137" s="46">
        <f t="shared" si="44"/>
        <v>512000</v>
      </c>
      <c r="J137" s="46">
        <f t="shared" si="44"/>
        <v>470000</v>
      </c>
      <c r="K137" s="46">
        <f t="shared" si="44"/>
        <v>168000</v>
      </c>
      <c r="L137" s="46">
        <f t="shared" si="44"/>
        <v>283000</v>
      </c>
      <c r="M137" s="46">
        <f t="shared" si="44"/>
        <v>810000</v>
      </c>
      <c r="N137" s="46">
        <f t="shared" si="44"/>
        <v>30125000</v>
      </c>
      <c r="O137" s="46">
        <f t="shared" si="44"/>
        <v>0</v>
      </c>
      <c r="P137" s="46">
        <f t="shared" si="44"/>
        <v>32368000</v>
      </c>
      <c r="Q137" s="46">
        <f t="shared" si="44"/>
        <v>32368000</v>
      </c>
      <c r="R137" s="46">
        <f t="shared" si="44"/>
        <v>32368000</v>
      </c>
      <c r="S137" s="46">
        <f t="shared" si="44"/>
        <v>285300</v>
      </c>
    </row>
    <row r="138" spans="1:19" ht="16.5" thickTop="1" x14ac:dyDescent="0.25">
      <c r="A138" s="268" t="s">
        <v>671</v>
      </c>
      <c r="B138" s="266"/>
      <c r="C138" s="266"/>
      <c r="D138" s="266"/>
      <c r="E138" s="266"/>
      <c r="F138" s="266"/>
      <c r="G138" s="266"/>
      <c r="H138" s="266"/>
      <c r="I138" s="266"/>
      <c r="J138" s="266"/>
      <c r="K138" s="266"/>
      <c r="L138" s="266"/>
      <c r="M138" s="266"/>
      <c r="N138" s="266"/>
      <c r="O138" s="266"/>
      <c r="P138" s="266"/>
      <c r="Q138" s="266"/>
      <c r="R138" s="266"/>
      <c r="S138" s="269"/>
    </row>
    <row r="139" spans="1:19" x14ac:dyDescent="0.25">
      <c r="A139" s="270"/>
      <c r="B139" s="267"/>
      <c r="C139" s="267"/>
      <c r="D139" s="267"/>
      <c r="E139" s="267"/>
      <c r="F139" s="267"/>
      <c r="G139" s="267"/>
      <c r="H139" s="267"/>
      <c r="I139" s="267"/>
      <c r="J139" s="267"/>
      <c r="K139" s="267"/>
      <c r="L139" s="267"/>
      <c r="M139" s="267"/>
      <c r="N139" s="267"/>
      <c r="O139" s="267"/>
      <c r="P139" s="267"/>
      <c r="Q139" s="267"/>
      <c r="R139" s="267"/>
      <c r="S139" s="271"/>
    </row>
    <row r="140" spans="1:19" ht="47.25" x14ac:dyDescent="0.25">
      <c r="A140" s="147" t="s">
        <v>0</v>
      </c>
      <c r="B140" s="147" t="s">
        <v>1</v>
      </c>
      <c r="C140" s="147" t="s">
        <v>2</v>
      </c>
      <c r="D140" s="148" t="s">
        <v>3</v>
      </c>
      <c r="E140" s="149" t="s">
        <v>4</v>
      </c>
      <c r="F140" s="148" t="s">
        <v>5</v>
      </c>
      <c r="G140" s="15" t="s">
        <v>6</v>
      </c>
      <c r="H140" s="15" t="s">
        <v>7</v>
      </c>
      <c r="I140" s="16" t="s">
        <v>8</v>
      </c>
      <c r="J140" s="16" t="s">
        <v>9</v>
      </c>
      <c r="K140" s="16" t="s">
        <v>10</v>
      </c>
      <c r="L140" s="16" t="s">
        <v>11</v>
      </c>
      <c r="M140" s="16" t="s">
        <v>12</v>
      </c>
      <c r="N140" s="16" t="s">
        <v>13</v>
      </c>
      <c r="O140" s="16" t="s">
        <v>14</v>
      </c>
      <c r="P140" s="16" t="s">
        <v>15</v>
      </c>
      <c r="Q140" s="16" t="s">
        <v>16</v>
      </c>
      <c r="R140" s="16" t="s">
        <v>195</v>
      </c>
      <c r="S140" s="16" t="s">
        <v>18</v>
      </c>
    </row>
    <row r="141" spans="1:19" x14ac:dyDescent="0.25">
      <c r="A141" s="150" t="s">
        <v>19</v>
      </c>
      <c r="B141" s="151"/>
      <c r="C141" s="152"/>
      <c r="D141" s="152"/>
      <c r="E141" s="152"/>
      <c r="F141" s="152"/>
      <c r="G141" s="9"/>
      <c r="H141" s="9"/>
      <c r="I141" s="9"/>
      <c r="J141" s="9"/>
      <c r="K141" s="9"/>
      <c r="L141" s="9"/>
      <c r="M141" s="9"/>
      <c r="N141" s="9"/>
      <c r="O141" s="9"/>
      <c r="P141" s="9"/>
      <c r="Q141" s="9"/>
      <c r="R141" s="9"/>
      <c r="S141" s="8"/>
    </row>
    <row r="142" spans="1:19" x14ac:dyDescent="0.25">
      <c r="A142" s="153" t="s">
        <v>196</v>
      </c>
      <c r="B142" s="154" t="s">
        <v>197</v>
      </c>
      <c r="C142" s="153" t="s">
        <v>198</v>
      </c>
      <c r="D142" s="155" t="s">
        <v>199</v>
      </c>
      <c r="E142" s="153" t="s">
        <v>200</v>
      </c>
      <c r="F142" s="156"/>
      <c r="G142" s="2"/>
      <c r="H142" s="2"/>
      <c r="I142" s="2"/>
      <c r="J142" s="2">
        <v>92000</v>
      </c>
      <c r="K142" s="2"/>
      <c r="L142" s="2"/>
      <c r="M142" s="2"/>
      <c r="N142" s="2"/>
      <c r="O142" s="2"/>
      <c r="P142" s="3">
        <f>SUM(I142:O142)</f>
        <v>92000</v>
      </c>
      <c r="Q142" s="3">
        <f t="shared" ref="Q142" si="45">(P142-G142)</f>
        <v>92000</v>
      </c>
      <c r="R142" s="3">
        <f t="shared" ref="R142" si="46">(Q142-O142)</f>
        <v>92000</v>
      </c>
      <c r="S142" s="3">
        <v>2500</v>
      </c>
    </row>
    <row r="143" spans="1:19" x14ac:dyDescent="0.25">
      <c r="A143" s="153"/>
      <c r="B143" s="154"/>
      <c r="C143" s="153"/>
      <c r="D143" s="155"/>
      <c r="E143" s="153"/>
      <c r="F143" s="156"/>
      <c r="G143" s="2"/>
      <c r="H143" s="2"/>
      <c r="I143" s="2"/>
      <c r="J143" s="2"/>
      <c r="K143" s="2"/>
      <c r="L143" s="2"/>
      <c r="M143" s="2"/>
      <c r="N143" s="2"/>
      <c r="O143" s="2"/>
      <c r="P143" s="3"/>
      <c r="Q143" s="3"/>
      <c r="R143" s="3"/>
      <c r="S143" s="3"/>
    </row>
    <row r="144" spans="1:19" x14ac:dyDescent="0.25">
      <c r="A144" s="154"/>
      <c r="B144" s="157"/>
      <c r="C144" s="154"/>
      <c r="D144" s="154"/>
      <c r="E144" s="154"/>
      <c r="F144" s="158"/>
      <c r="G144" s="4">
        <f>SUM(G142:G143)</f>
        <v>0</v>
      </c>
      <c r="H144" s="4">
        <f t="shared" ref="H144:S144" si="47">SUM(H142:H143)</f>
        <v>0</v>
      </c>
      <c r="I144" s="4">
        <f t="shared" si="47"/>
        <v>0</v>
      </c>
      <c r="J144" s="4">
        <f t="shared" si="47"/>
        <v>92000</v>
      </c>
      <c r="K144" s="4">
        <f t="shared" si="47"/>
        <v>0</v>
      </c>
      <c r="L144" s="4">
        <f t="shared" si="47"/>
        <v>0</v>
      </c>
      <c r="M144" s="4">
        <f t="shared" si="47"/>
        <v>0</v>
      </c>
      <c r="N144" s="4">
        <f t="shared" si="47"/>
        <v>0</v>
      </c>
      <c r="O144" s="4">
        <f t="shared" si="47"/>
        <v>0</v>
      </c>
      <c r="P144" s="4">
        <f t="shared" si="47"/>
        <v>92000</v>
      </c>
      <c r="Q144" s="4">
        <f t="shared" si="47"/>
        <v>92000</v>
      </c>
      <c r="R144" s="4">
        <f t="shared" si="47"/>
        <v>92000</v>
      </c>
      <c r="S144" s="4">
        <f t="shared" si="47"/>
        <v>2500</v>
      </c>
    </row>
    <row r="145" spans="1:19" x14ac:dyDescent="0.25">
      <c r="A145" s="150" t="s">
        <v>25</v>
      </c>
      <c r="B145" s="151"/>
      <c r="C145" s="152"/>
      <c r="D145" s="152"/>
      <c r="E145" s="152"/>
      <c r="F145" s="152"/>
      <c r="G145" s="9"/>
      <c r="H145" s="9"/>
      <c r="I145" s="9"/>
      <c r="J145" s="9"/>
      <c r="K145" s="9"/>
      <c r="L145" s="9"/>
      <c r="M145" s="9"/>
      <c r="N145" s="9"/>
      <c r="O145" s="9"/>
      <c r="P145" s="9"/>
      <c r="Q145" s="9"/>
      <c r="R145" s="9"/>
      <c r="S145" s="9"/>
    </row>
    <row r="146" spans="1:19" x14ac:dyDescent="0.25">
      <c r="A146" s="153"/>
      <c r="B146" s="154"/>
      <c r="C146" s="153"/>
      <c r="D146" s="155"/>
      <c r="E146" s="153"/>
      <c r="F146" s="155"/>
      <c r="G146" s="11"/>
      <c r="H146" s="2"/>
      <c r="I146" s="11"/>
      <c r="J146" s="11"/>
      <c r="K146" s="11"/>
      <c r="L146" s="11"/>
      <c r="M146" s="11"/>
      <c r="N146" s="11"/>
      <c r="O146" s="11"/>
      <c r="P146" s="3"/>
      <c r="Q146" s="3"/>
      <c r="R146" s="3"/>
      <c r="S146" s="3"/>
    </row>
    <row r="147" spans="1:19" x14ac:dyDescent="0.25">
      <c r="A147" s="153"/>
      <c r="B147" s="154"/>
      <c r="C147" s="153"/>
      <c r="D147" s="155"/>
      <c r="E147" s="153"/>
      <c r="F147" s="153"/>
      <c r="G147" s="11"/>
      <c r="H147" s="12"/>
      <c r="I147" s="11"/>
      <c r="J147" s="11"/>
      <c r="K147" s="11"/>
      <c r="L147" s="11"/>
      <c r="M147" s="11"/>
      <c r="N147" s="11"/>
      <c r="O147" s="11"/>
      <c r="P147" s="3"/>
      <c r="Q147" s="3"/>
      <c r="R147" s="3"/>
      <c r="S147" s="3"/>
    </row>
    <row r="148" spans="1:19" x14ac:dyDescent="0.25">
      <c r="A148" s="154"/>
      <c r="B148" s="157"/>
      <c r="C148" s="154"/>
      <c r="D148" s="158"/>
      <c r="E148" s="154"/>
      <c r="F148" s="158"/>
      <c r="G148" s="4">
        <f>SUM(G146:G147)</f>
        <v>0</v>
      </c>
      <c r="H148" s="4">
        <f t="shared" ref="H148:S148" si="48">SUM(H146:H147)</f>
        <v>0</v>
      </c>
      <c r="I148" s="4">
        <f t="shared" si="48"/>
        <v>0</v>
      </c>
      <c r="J148" s="4">
        <f t="shared" si="48"/>
        <v>0</v>
      </c>
      <c r="K148" s="4">
        <f t="shared" si="48"/>
        <v>0</v>
      </c>
      <c r="L148" s="4">
        <f t="shared" si="48"/>
        <v>0</v>
      </c>
      <c r="M148" s="4">
        <f t="shared" si="48"/>
        <v>0</v>
      </c>
      <c r="N148" s="4">
        <f t="shared" si="48"/>
        <v>0</v>
      </c>
      <c r="O148" s="4">
        <f t="shared" si="48"/>
        <v>0</v>
      </c>
      <c r="P148" s="4">
        <f t="shared" si="48"/>
        <v>0</v>
      </c>
      <c r="Q148" s="4">
        <f t="shared" si="48"/>
        <v>0</v>
      </c>
      <c r="R148" s="4">
        <f>SUM(R146:R147)</f>
        <v>0</v>
      </c>
      <c r="S148" s="4">
        <f t="shared" si="48"/>
        <v>0</v>
      </c>
    </row>
    <row r="149" spans="1:19" x14ac:dyDescent="0.25">
      <c r="A149" s="150" t="s">
        <v>26</v>
      </c>
      <c r="B149" s="151"/>
      <c r="C149" s="152"/>
      <c r="D149" s="152"/>
      <c r="E149" s="152"/>
      <c r="F149" s="152"/>
      <c r="G149" s="9"/>
      <c r="H149" s="9"/>
      <c r="I149" s="9"/>
      <c r="J149" s="9"/>
      <c r="K149" s="9"/>
      <c r="L149" s="9"/>
      <c r="M149" s="9"/>
      <c r="N149" s="9"/>
      <c r="O149" s="9"/>
      <c r="P149" s="9"/>
      <c r="Q149" s="9"/>
      <c r="R149" s="9"/>
      <c r="S149" s="9"/>
    </row>
    <row r="150" spans="1:19" x14ac:dyDescent="0.25">
      <c r="A150" s="154" t="s">
        <v>201</v>
      </c>
      <c r="B150" s="156" t="s">
        <v>197</v>
      </c>
      <c r="C150" s="154" t="s">
        <v>202</v>
      </c>
      <c r="D150" s="154" t="s">
        <v>203</v>
      </c>
      <c r="E150" s="154" t="s">
        <v>204</v>
      </c>
      <c r="F150" s="154"/>
      <c r="G150" s="6"/>
      <c r="H150" s="6"/>
      <c r="I150" s="6">
        <v>16000</v>
      </c>
      <c r="J150" s="6">
        <v>11000</v>
      </c>
      <c r="K150" s="6">
        <v>11000</v>
      </c>
      <c r="L150" s="6">
        <v>11000</v>
      </c>
      <c r="M150" s="6"/>
      <c r="N150" s="6"/>
      <c r="O150" s="6"/>
      <c r="P150" s="3">
        <f>SUM(I150:O150)</f>
        <v>49000</v>
      </c>
      <c r="Q150" s="3">
        <f t="shared" ref="Q150:Q165" si="49">(P150-G150)</f>
        <v>49000</v>
      </c>
      <c r="R150" s="3">
        <f>(Q150-O150)</f>
        <v>49000</v>
      </c>
      <c r="S150" s="3"/>
    </row>
    <row r="151" spans="1:19" x14ac:dyDescent="0.25">
      <c r="A151" s="154" t="s">
        <v>205</v>
      </c>
      <c r="B151" s="156" t="s">
        <v>197</v>
      </c>
      <c r="C151" s="154" t="s">
        <v>206</v>
      </c>
      <c r="D151" s="154" t="s">
        <v>203</v>
      </c>
      <c r="E151" s="154" t="s">
        <v>200</v>
      </c>
      <c r="F151" s="154"/>
      <c r="G151" s="6"/>
      <c r="H151" s="6"/>
      <c r="I151" s="6">
        <v>65000</v>
      </c>
      <c r="J151" s="6"/>
      <c r="K151" s="6"/>
      <c r="L151" s="6"/>
      <c r="M151" s="6"/>
      <c r="N151" s="6"/>
      <c r="O151" s="6"/>
      <c r="P151" s="3">
        <f t="shared" ref="P151:P165" si="50">SUM(I151:O151)</f>
        <v>65000</v>
      </c>
      <c r="Q151" s="3">
        <f t="shared" si="49"/>
        <v>65000</v>
      </c>
      <c r="R151" s="3">
        <f t="shared" ref="R151:R165" si="51">(Q151-O151)</f>
        <v>65000</v>
      </c>
      <c r="S151" s="3"/>
    </row>
    <row r="152" spans="1:19" x14ac:dyDescent="0.25">
      <c r="A152" s="154" t="s">
        <v>207</v>
      </c>
      <c r="B152" s="156" t="s">
        <v>197</v>
      </c>
      <c r="C152" s="154" t="s">
        <v>208</v>
      </c>
      <c r="D152" s="154" t="s">
        <v>203</v>
      </c>
      <c r="E152" s="154" t="s">
        <v>200</v>
      </c>
      <c r="F152" s="154"/>
      <c r="G152" s="6"/>
      <c r="H152" s="6"/>
      <c r="I152" s="6"/>
      <c r="J152" s="6">
        <v>172000</v>
      </c>
      <c r="K152" s="6"/>
      <c r="L152" s="6"/>
      <c r="M152" s="6"/>
      <c r="N152" s="6"/>
      <c r="O152" s="6"/>
      <c r="P152" s="3">
        <f t="shared" si="50"/>
        <v>172000</v>
      </c>
      <c r="Q152" s="3">
        <f t="shared" si="49"/>
        <v>172000</v>
      </c>
      <c r="R152" s="3">
        <f t="shared" si="51"/>
        <v>172000</v>
      </c>
      <c r="S152" s="3"/>
    </row>
    <row r="153" spans="1:19" x14ac:dyDescent="0.25">
      <c r="A153" s="154" t="s">
        <v>209</v>
      </c>
      <c r="B153" s="156" t="s">
        <v>197</v>
      </c>
      <c r="C153" s="154" t="s">
        <v>210</v>
      </c>
      <c r="D153" s="154" t="s">
        <v>199</v>
      </c>
      <c r="E153" s="154" t="s">
        <v>200</v>
      </c>
      <c r="F153" s="154"/>
      <c r="G153" s="6"/>
      <c r="H153" s="6"/>
      <c r="I153" s="6"/>
      <c r="J153" s="6">
        <v>50000</v>
      </c>
      <c r="K153" s="6"/>
      <c r="L153" s="6"/>
      <c r="M153" s="6"/>
      <c r="N153" s="6"/>
      <c r="O153" s="6"/>
      <c r="P153" s="3">
        <f t="shared" si="50"/>
        <v>50000</v>
      </c>
      <c r="Q153" s="3">
        <f t="shared" si="49"/>
        <v>50000</v>
      </c>
      <c r="R153" s="3">
        <f t="shared" si="51"/>
        <v>50000</v>
      </c>
      <c r="S153" s="3"/>
    </row>
    <row r="154" spans="1:19" x14ac:dyDescent="0.25">
      <c r="A154" s="159" t="s">
        <v>211</v>
      </c>
      <c r="B154" s="154" t="s">
        <v>197</v>
      </c>
      <c r="C154" s="159" t="s">
        <v>212</v>
      </c>
      <c r="D154" s="159" t="s">
        <v>213</v>
      </c>
      <c r="E154" s="153" t="s">
        <v>204</v>
      </c>
      <c r="F154" s="155"/>
      <c r="G154" s="11"/>
      <c r="H154" s="2"/>
      <c r="I154" s="11">
        <v>400000</v>
      </c>
      <c r="J154" s="11"/>
      <c r="K154" s="11"/>
      <c r="L154" s="11"/>
      <c r="M154" s="11"/>
      <c r="N154" s="11"/>
      <c r="O154" s="11"/>
      <c r="P154" s="3">
        <f t="shared" si="50"/>
        <v>400000</v>
      </c>
      <c r="Q154" s="3">
        <f t="shared" si="49"/>
        <v>400000</v>
      </c>
      <c r="R154" s="3">
        <f t="shared" si="51"/>
        <v>400000</v>
      </c>
      <c r="S154" s="3"/>
    </row>
    <row r="155" spans="1:19" x14ac:dyDescent="0.25">
      <c r="A155" s="159" t="s">
        <v>214</v>
      </c>
      <c r="B155" s="154" t="s">
        <v>197</v>
      </c>
      <c r="C155" s="159" t="s">
        <v>208</v>
      </c>
      <c r="D155" s="159" t="s">
        <v>215</v>
      </c>
      <c r="E155" s="153" t="s">
        <v>200</v>
      </c>
      <c r="F155" s="155"/>
      <c r="G155" s="11"/>
      <c r="H155" s="2"/>
      <c r="I155" s="11">
        <v>75000</v>
      </c>
      <c r="J155" s="11"/>
      <c r="K155" s="11"/>
      <c r="L155" s="11"/>
      <c r="M155" s="11"/>
      <c r="N155" s="11"/>
      <c r="O155" s="11"/>
      <c r="P155" s="3">
        <f t="shared" si="50"/>
        <v>75000</v>
      </c>
      <c r="Q155" s="3">
        <f t="shared" si="49"/>
        <v>75000</v>
      </c>
      <c r="R155" s="3">
        <f t="shared" si="51"/>
        <v>75000</v>
      </c>
      <c r="S155" s="3"/>
    </row>
    <row r="156" spans="1:19" x14ac:dyDescent="0.25">
      <c r="A156" s="154" t="s">
        <v>216</v>
      </c>
      <c r="B156" s="154" t="s">
        <v>197</v>
      </c>
      <c r="C156" s="154" t="s">
        <v>212</v>
      </c>
      <c r="D156" s="154" t="s">
        <v>213</v>
      </c>
      <c r="E156" s="154" t="s">
        <v>204</v>
      </c>
      <c r="F156" s="155"/>
      <c r="G156" s="11"/>
      <c r="H156" s="2"/>
      <c r="I156" s="11"/>
      <c r="J156" s="11"/>
      <c r="K156" s="11"/>
      <c r="L156" s="11"/>
      <c r="M156" s="11"/>
      <c r="N156" s="11"/>
      <c r="O156" s="11"/>
      <c r="P156" s="3"/>
      <c r="Q156" s="3"/>
      <c r="R156" s="3"/>
      <c r="S156" s="3"/>
    </row>
    <row r="157" spans="1:19" x14ac:dyDescent="0.25">
      <c r="A157" s="154" t="s">
        <v>217</v>
      </c>
      <c r="B157" s="154" t="s">
        <v>197</v>
      </c>
      <c r="C157" s="154" t="s">
        <v>212</v>
      </c>
      <c r="D157" s="154" t="s">
        <v>213</v>
      </c>
      <c r="E157" s="154" t="s">
        <v>204</v>
      </c>
      <c r="F157" s="155"/>
      <c r="G157" s="11"/>
      <c r="H157" s="2"/>
      <c r="I157" s="11"/>
      <c r="J157" s="11"/>
      <c r="K157" s="11"/>
      <c r="L157" s="11"/>
      <c r="M157" s="11"/>
      <c r="N157" s="11"/>
      <c r="O157" s="11"/>
      <c r="P157" s="3"/>
      <c r="Q157" s="3"/>
      <c r="R157" s="3"/>
      <c r="S157" s="3"/>
    </row>
    <row r="158" spans="1:19" x14ac:dyDescent="0.25">
      <c r="A158" s="154" t="s">
        <v>218</v>
      </c>
      <c r="B158" s="154" t="s">
        <v>197</v>
      </c>
      <c r="C158" s="154" t="s">
        <v>212</v>
      </c>
      <c r="D158" s="154" t="s">
        <v>215</v>
      </c>
      <c r="E158" s="154" t="s">
        <v>200</v>
      </c>
      <c r="F158" s="155"/>
      <c r="G158" s="11"/>
      <c r="H158" s="2"/>
      <c r="I158" s="11">
        <v>160000</v>
      </c>
      <c r="J158" s="11"/>
      <c r="K158" s="11"/>
      <c r="L158" s="11"/>
      <c r="M158" s="11"/>
      <c r="N158" s="11"/>
      <c r="O158" s="11"/>
      <c r="P158" s="3">
        <f t="shared" si="50"/>
        <v>160000</v>
      </c>
      <c r="Q158" s="3">
        <f t="shared" si="49"/>
        <v>160000</v>
      </c>
      <c r="R158" s="3">
        <f t="shared" si="51"/>
        <v>160000</v>
      </c>
      <c r="S158" s="3"/>
    </row>
    <row r="159" spans="1:19" x14ac:dyDescent="0.25">
      <c r="A159" s="159" t="s">
        <v>219</v>
      </c>
      <c r="B159" s="154" t="s">
        <v>197</v>
      </c>
      <c r="C159" s="159" t="s">
        <v>212</v>
      </c>
      <c r="D159" s="159" t="s">
        <v>213</v>
      </c>
      <c r="E159" s="153" t="s">
        <v>204</v>
      </c>
      <c r="F159" s="155"/>
      <c r="G159" s="11"/>
      <c r="H159" s="2"/>
      <c r="I159" s="11"/>
      <c r="J159" s="11">
        <v>4000000</v>
      </c>
      <c r="K159" s="11"/>
      <c r="L159" s="11"/>
      <c r="M159" s="11"/>
      <c r="N159" s="11"/>
      <c r="O159" s="11"/>
      <c r="P159" s="3">
        <f t="shared" si="50"/>
        <v>4000000</v>
      </c>
      <c r="Q159" s="3">
        <f t="shared" si="49"/>
        <v>4000000</v>
      </c>
      <c r="R159" s="3">
        <f t="shared" si="51"/>
        <v>4000000</v>
      </c>
      <c r="S159" s="3"/>
    </row>
    <row r="160" spans="1:19" x14ac:dyDescent="0.25">
      <c r="A160" s="154" t="s">
        <v>220</v>
      </c>
      <c r="B160" s="154" t="s">
        <v>197</v>
      </c>
      <c r="C160" s="154" t="s">
        <v>212</v>
      </c>
      <c r="D160" s="154" t="s">
        <v>213</v>
      </c>
      <c r="E160" s="154" t="s">
        <v>204</v>
      </c>
      <c r="F160" s="155"/>
      <c r="G160" s="11"/>
      <c r="H160" s="2"/>
      <c r="I160" s="11">
        <v>125000</v>
      </c>
      <c r="J160" s="11"/>
      <c r="K160" s="11"/>
      <c r="L160" s="11"/>
      <c r="M160" s="11"/>
      <c r="N160" s="11"/>
      <c r="O160" s="11"/>
      <c r="P160" s="3">
        <f t="shared" si="50"/>
        <v>125000</v>
      </c>
      <c r="Q160" s="3">
        <f t="shared" si="49"/>
        <v>125000</v>
      </c>
      <c r="R160" s="3">
        <f t="shared" si="51"/>
        <v>125000</v>
      </c>
      <c r="S160" s="3"/>
    </row>
    <row r="161" spans="1:19" x14ac:dyDescent="0.25">
      <c r="A161" s="154" t="s">
        <v>221</v>
      </c>
      <c r="B161" s="154" t="s">
        <v>197</v>
      </c>
      <c r="C161" s="154" t="s">
        <v>212</v>
      </c>
      <c r="D161" s="154" t="s">
        <v>213</v>
      </c>
      <c r="E161" s="154" t="s">
        <v>204</v>
      </c>
      <c r="F161" s="155"/>
      <c r="G161" s="11"/>
      <c r="H161" s="2"/>
      <c r="I161" s="11"/>
      <c r="J161" s="11"/>
      <c r="K161" s="11"/>
      <c r="L161" s="11"/>
      <c r="M161" s="11"/>
      <c r="N161" s="11">
        <v>4000000</v>
      </c>
      <c r="O161" s="11"/>
      <c r="P161" s="3">
        <f t="shared" si="50"/>
        <v>4000000</v>
      </c>
      <c r="Q161" s="3">
        <f t="shared" si="49"/>
        <v>4000000</v>
      </c>
      <c r="R161" s="3">
        <f t="shared" si="51"/>
        <v>4000000</v>
      </c>
      <c r="S161" s="3"/>
    </row>
    <row r="162" spans="1:19" x14ac:dyDescent="0.25">
      <c r="A162" s="154" t="s">
        <v>222</v>
      </c>
      <c r="B162" s="154" t="s">
        <v>197</v>
      </c>
      <c r="C162" s="154" t="s">
        <v>212</v>
      </c>
      <c r="D162" s="154" t="s">
        <v>213</v>
      </c>
      <c r="E162" s="154" t="s">
        <v>200</v>
      </c>
      <c r="F162" s="155"/>
      <c r="G162" s="11"/>
      <c r="H162" s="2"/>
      <c r="I162" s="11"/>
      <c r="J162" s="11"/>
      <c r="K162" s="11"/>
      <c r="L162" s="11"/>
      <c r="M162" s="11"/>
      <c r="N162" s="11">
        <v>400000</v>
      </c>
      <c r="O162" s="11"/>
      <c r="P162" s="3">
        <f t="shared" si="50"/>
        <v>400000</v>
      </c>
      <c r="Q162" s="3">
        <f t="shared" si="49"/>
        <v>400000</v>
      </c>
      <c r="R162" s="3">
        <f t="shared" si="51"/>
        <v>400000</v>
      </c>
      <c r="S162" s="3"/>
    </row>
    <row r="163" spans="1:19" x14ac:dyDescent="0.25">
      <c r="A163" s="154" t="s">
        <v>223</v>
      </c>
      <c r="B163" s="154" t="s">
        <v>197</v>
      </c>
      <c r="C163" s="154" t="s">
        <v>212</v>
      </c>
      <c r="D163" s="154" t="s">
        <v>213</v>
      </c>
      <c r="E163" s="154" t="s">
        <v>204</v>
      </c>
      <c r="F163" s="155"/>
      <c r="G163" s="11"/>
      <c r="H163" s="2"/>
      <c r="I163" s="11"/>
      <c r="J163" s="11"/>
      <c r="K163" s="11"/>
      <c r="L163" s="11"/>
      <c r="M163" s="11"/>
      <c r="N163" s="11">
        <v>4000000</v>
      </c>
      <c r="O163" s="11"/>
      <c r="P163" s="3">
        <f t="shared" si="50"/>
        <v>4000000</v>
      </c>
      <c r="Q163" s="3">
        <f t="shared" si="49"/>
        <v>4000000</v>
      </c>
      <c r="R163" s="3">
        <f t="shared" si="51"/>
        <v>4000000</v>
      </c>
      <c r="S163" s="3"/>
    </row>
    <row r="164" spans="1:19" x14ac:dyDescent="0.25">
      <c r="A164" s="154" t="s">
        <v>224</v>
      </c>
      <c r="B164" s="154" t="s">
        <v>197</v>
      </c>
      <c r="C164" s="154" t="s">
        <v>212</v>
      </c>
      <c r="D164" s="154" t="s">
        <v>199</v>
      </c>
      <c r="E164" s="154" t="s">
        <v>200</v>
      </c>
      <c r="F164" s="155"/>
      <c r="G164" s="11"/>
      <c r="H164" s="2"/>
      <c r="I164" s="11"/>
      <c r="J164" s="11">
        <v>85000</v>
      </c>
      <c r="K164" s="11"/>
      <c r="L164" s="11"/>
      <c r="M164" s="11"/>
      <c r="N164" s="11"/>
      <c r="O164" s="11"/>
      <c r="P164" s="3">
        <f t="shared" si="50"/>
        <v>85000</v>
      </c>
      <c r="Q164" s="3">
        <f t="shared" si="49"/>
        <v>85000</v>
      </c>
      <c r="R164" s="3">
        <f t="shared" si="51"/>
        <v>85000</v>
      </c>
      <c r="S164" s="3"/>
    </row>
    <row r="165" spans="1:19" x14ac:dyDescent="0.25">
      <c r="A165" s="154" t="s">
        <v>225</v>
      </c>
      <c r="B165" s="154" t="s">
        <v>197</v>
      </c>
      <c r="C165" s="154" t="s">
        <v>226</v>
      </c>
      <c r="D165" s="154" t="s">
        <v>213</v>
      </c>
      <c r="E165" s="154" t="s">
        <v>204</v>
      </c>
      <c r="F165" s="155"/>
      <c r="G165" s="11"/>
      <c r="H165" s="2"/>
      <c r="I165" s="11"/>
      <c r="J165" s="11"/>
      <c r="K165" s="11"/>
      <c r="L165" s="11"/>
      <c r="M165" s="11"/>
      <c r="N165" s="11">
        <v>4000000</v>
      </c>
      <c r="O165" s="11"/>
      <c r="P165" s="3">
        <f t="shared" si="50"/>
        <v>4000000</v>
      </c>
      <c r="Q165" s="3">
        <f t="shared" si="49"/>
        <v>4000000</v>
      </c>
      <c r="R165" s="3">
        <f t="shared" si="51"/>
        <v>4000000</v>
      </c>
      <c r="S165" s="3"/>
    </row>
    <row r="166" spans="1:19" x14ac:dyDescent="0.25">
      <c r="A166" s="154"/>
      <c r="B166" s="157"/>
      <c r="C166" s="154"/>
      <c r="D166" s="158"/>
      <c r="E166" s="154"/>
      <c r="F166" s="158"/>
      <c r="G166" s="4">
        <f>SUM(G150:G165)</f>
        <v>0</v>
      </c>
      <c r="H166" s="4">
        <f t="shared" ref="H166:S166" si="52">SUM(H150:H165)</f>
        <v>0</v>
      </c>
      <c r="I166" s="4">
        <f t="shared" si="52"/>
        <v>841000</v>
      </c>
      <c r="J166" s="4">
        <f t="shared" si="52"/>
        <v>4318000</v>
      </c>
      <c r="K166" s="4">
        <f t="shared" si="52"/>
        <v>11000</v>
      </c>
      <c r="L166" s="4">
        <f t="shared" si="52"/>
        <v>11000</v>
      </c>
      <c r="M166" s="4">
        <f t="shared" si="52"/>
        <v>0</v>
      </c>
      <c r="N166" s="4">
        <f t="shared" si="52"/>
        <v>12400000</v>
      </c>
      <c r="O166" s="4">
        <f t="shared" si="52"/>
        <v>0</v>
      </c>
      <c r="P166" s="4">
        <f t="shared" si="52"/>
        <v>17581000</v>
      </c>
      <c r="Q166" s="4">
        <f t="shared" si="52"/>
        <v>17581000</v>
      </c>
      <c r="R166" s="4">
        <f t="shared" si="52"/>
        <v>17581000</v>
      </c>
      <c r="S166" s="4">
        <f t="shared" si="52"/>
        <v>0</v>
      </c>
    </row>
    <row r="167" spans="1:19" x14ac:dyDescent="0.25">
      <c r="A167" s="150" t="s">
        <v>27</v>
      </c>
      <c r="B167" s="151"/>
      <c r="C167" s="152"/>
      <c r="D167" s="152"/>
      <c r="E167" s="152"/>
      <c r="F167" s="152"/>
      <c r="G167" s="9"/>
      <c r="H167" s="9"/>
      <c r="I167" s="9"/>
      <c r="J167" s="9"/>
      <c r="K167" s="9"/>
      <c r="L167" s="9"/>
      <c r="M167" s="9"/>
      <c r="N167" s="9"/>
      <c r="O167" s="9"/>
      <c r="P167" s="9"/>
      <c r="Q167" s="9" t="s">
        <v>28</v>
      </c>
      <c r="R167" s="9"/>
      <c r="S167" s="8"/>
    </row>
    <row r="168" spans="1:19" x14ac:dyDescent="0.25">
      <c r="A168" s="159" t="s">
        <v>227</v>
      </c>
      <c r="B168" s="154" t="s">
        <v>197</v>
      </c>
      <c r="C168" s="153" t="s">
        <v>228</v>
      </c>
      <c r="D168" s="155" t="s">
        <v>199</v>
      </c>
      <c r="E168" s="153" t="s">
        <v>204</v>
      </c>
      <c r="F168" s="155"/>
      <c r="G168" s="11"/>
      <c r="H168" s="2"/>
      <c r="I168" s="11">
        <v>40000</v>
      </c>
      <c r="J168" s="11">
        <v>40000</v>
      </c>
      <c r="K168" s="11">
        <v>40000</v>
      </c>
      <c r="L168" s="11">
        <v>40000</v>
      </c>
      <c r="M168" s="11">
        <v>40000</v>
      </c>
      <c r="N168" s="11"/>
      <c r="O168" s="11"/>
      <c r="P168" s="3">
        <f>SUM(I168:O168)</f>
        <v>200000</v>
      </c>
      <c r="Q168" s="3">
        <f t="shared" ref="Q168:Q182" si="53">(P168-G168)</f>
        <v>200000</v>
      </c>
      <c r="R168" s="3">
        <f t="shared" ref="R168:R182" si="54">(Q168-O168)</f>
        <v>200000</v>
      </c>
      <c r="S168" s="3"/>
    </row>
    <row r="169" spans="1:19" x14ac:dyDescent="0.25">
      <c r="A169" s="159" t="s">
        <v>229</v>
      </c>
      <c r="B169" s="154" t="s">
        <v>197</v>
      </c>
      <c r="C169" s="153" t="s">
        <v>230</v>
      </c>
      <c r="D169" s="155" t="s">
        <v>231</v>
      </c>
      <c r="E169" s="153" t="s">
        <v>204</v>
      </c>
      <c r="F169" s="155"/>
      <c r="G169" s="11"/>
      <c r="H169" s="2"/>
      <c r="I169" s="11">
        <v>70000</v>
      </c>
      <c r="J169" s="11">
        <v>70000</v>
      </c>
      <c r="K169" s="11">
        <v>70000</v>
      </c>
      <c r="L169" s="11">
        <v>70000</v>
      </c>
      <c r="M169" s="11">
        <v>70000</v>
      </c>
      <c r="N169" s="11"/>
      <c r="O169" s="11"/>
      <c r="P169" s="3">
        <f t="shared" ref="P169:P182" si="55">SUM(I169:O169)</f>
        <v>350000</v>
      </c>
      <c r="Q169" s="3">
        <f t="shared" si="53"/>
        <v>350000</v>
      </c>
      <c r="R169" s="3">
        <f t="shared" si="54"/>
        <v>350000</v>
      </c>
      <c r="S169" s="3"/>
    </row>
    <row r="170" spans="1:19" x14ac:dyDescent="0.25">
      <c r="A170" s="153" t="s">
        <v>232</v>
      </c>
      <c r="B170" s="154" t="s">
        <v>197</v>
      </c>
      <c r="C170" s="153" t="s">
        <v>233</v>
      </c>
      <c r="D170" s="155" t="s">
        <v>231</v>
      </c>
      <c r="E170" s="153" t="s">
        <v>204</v>
      </c>
      <c r="F170" s="155"/>
      <c r="G170" s="11"/>
      <c r="H170" s="2"/>
      <c r="I170" s="11">
        <v>50000</v>
      </c>
      <c r="J170" s="11">
        <v>30000</v>
      </c>
      <c r="K170" s="11">
        <v>30000</v>
      </c>
      <c r="L170" s="11">
        <v>30000</v>
      </c>
      <c r="M170" s="11">
        <v>30000</v>
      </c>
      <c r="N170" s="11"/>
      <c r="O170" s="11"/>
      <c r="P170" s="3">
        <f t="shared" si="55"/>
        <v>170000</v>
      </c>
      <c r="Q170" s="3">
        <f t="shared" si="53"/>
        <v>170000</v>
      </c>
      <c r="R170" s="3">
        <f t="shared" si="54"/>
        <v>170000</v>
      </c>
      <c r="S170" s="3"/>
    </row>
    <row r="171" spans="1:19" x14ac:dyDescent="0.25">
      <c r="A171" s="159" t="s">
        <v>234</v>
      </c>
      <c r="B171" s="154" t="s">
        <v>197</v>
      </c>
      <c r="C171" s="153" t="s">
        <v>233</v>
      </c>
      <c r="D171" s="155" t="s">
        <v>199</v>
      </c>
      <c r="E171" s="153" t="s">
        <v>204</v>
      </c>
      <c r="F171" s="155"/>
      <c r="G171" s="11"/>
      <c r="H171" s="2"/>
      <c r="I171" s="11">
        <v>53000</v>
      </c>
      <c r="J171" s="11">
        <v>53000</v>
      </c>
      <c r="K171" s="11">
        <v>53000</v>
      </c>
      <c r="L171" s="11">
        <v>53000</v>
      </c>
      <c r="M171" s="11">
        <v>53000</v>
      </c>
      <c r="N171" s="11"/>
      <c r="O171" s="11"/>
      <c r="P171" s="3">
        <f t="shared" si="55"/>
        <v>265000</v>
      </c>
      <c r="Q171" s="3">
        <f t="shared" si="53"/>
        <v>265000</v>
      </c>
      <c r="R171" s="3">
        <f t="shared" si="54"/>
        <v>265000</v>
      </c>
      <c r="S171" s="3"/>
    </row>
    <row r="172" spans="1:19" x14ac:dyDescent="0.25">
      <c r="A172" s="159" t="s">
        <v>235</v>
      </c>
      <c r="B172" s="154" t="s">
        <v>197</v>
      </c>
      <c r="C172" s="153" t="s">
        <v>208</v>
      </c>
      <c r="D172" s="155" t="s">
        <v>199</v>
      </c>
      <c r="E172" s="153" t="s">
        <v>204</v>
      </c>
      <c r="F172" s="155"/>
      <c r="G172" s="11"/>
      <c r="H172" s="2"/>
      <c r="I172" s="11">
        <v>8500</v>
      </c>
      <c r="J172" s="11">
        <v>8500</v>
      </c>
      <c r="K172" s="11"/>
      <c r="L172" s="11"/>
      <c r="M172" s="11"/>
      <c r="N172" s="11"/>
      <c r="O172" s="11"/>
      <c r="P172" s="3">
        <f t="shared" si="55"/>
        <v>17000</v>
      </c>
      <c r="Q172" s="3">
        <f t="shared" si="53"/>
        <v>17000</v>
      </c>
      <c r="R172" s="3">
        <f t="shared" si="54"/>
        <v>17000</v>
      </c>
      <c r="S172" s="3"/>
    </row>
    <row r="173" spans="1:19" x14ac:dyDescent="0.25">
      <c r="A173" s="159" t="s">
        <v>236</v>
      </c>
      <c r="B173" s="154" t="s">
        <v>197</v>
      </c>
      <c r="C173" s="153" t="s">
        <v>208</v>
      </c>
      <c r="D173" s="155" t="s">
        <v>199</v>
      </c>
      <c r="E173" s="153" t="s">
        <v>200</v>
      </c>
      <c r="F173" s="155"/>
      <c r="G173" s="11"/>
      <c r="H173" s="2"/>
      <c r="I173" s="11"/>
      <c r="J173" s="11"/>
      <c r="K173" s="11">
        <v>8500</v>
      </c>
      <c r="L173" s="11"/>
      <c r="M173" s="11"/>
      <c r="N173" s="11"/>
      <c r="O173" s="11"/>
      <c r="P173" s="3">
        <f t="shared" si="55"/>
        <v>8500</v>
      </c>
      <c r="Q173" s="3">
        <f t="shared" si="53"/>
        <v>8500</v>
      </c>
      <c r="R173" s="3">
        <f t="shared" si="54"/>
        <v>8500</v>
      </c>
      <c r="S173" s="3"/>
    </row>
    <row r="174" spans="1:19" x14ac:dyDescent="0.25">
      <c r="A174" s="159" t="s">
        <v>237</v>
      </c>
      <c r="B174" s="154" t="s">
        <v>197</v>
      </c>
      <c r="C174" s="153" t="s">
        <v>238</v>
      </c>
      <c r="D174" s="155" t="s">
        <v>203</v>
      </c>
      <c r="E174" s="153" t="s">
        <v>204</v>
      </c>
      <c r="F174" s="155"/>
      <c r="G174" s="11"/>
      <c r="H174" s="2"/>
      <c r="I174" s="11">
        <v>30000</v>
      </c>
      <c r="J174" s="11">
        <v>20000</v>
      </c>
      <c r="K174" s="11"/>
      <c r="L174" s="11"/>
      <c r="M174" s="11"/>
      <c r="N174" s="11"/>
      <c r="O174" s="11"/>
      <c r="P174" s="3">
        <f t="shared" si="55"/>
        <v>50000</v>
      </c>
      <c r="Q174" s="3">
        <f t="shared" si="53"/>
        <v>50000</v>
      </c>
      <c r="R174" s="3">
        <f t="shared" si="54"/>
        <v>50000</v>
      </c>
      <c r="S174" s="3"/>
    </row>
    <row r="175" spans="1:19" x14ac:dyDescent="0.25">
      <c r="A175" s="153" t="s">
        <v>239</v>
      </c>
      <c r="B175" s="154" t="s">
        <v>197</v>
      </c>
      <c r="C175" s="153" t="s">
        <v>208</v>
      </c>
      <c r="D175" s="155" t="s">
        <v>203</v>
      </c>
      <c r="E175" s="153" t="s">
        <v>200</v>
      </c>
      <c r="F175" s="155"/>
      <c r="G175" s="11"/>
      <c r="H175" s="2"/>
      <c r="I175" s="11"/>
      <c r="J175" s="11"/>
      <c r="K175" s="11">
        <v>25000</v>
      </c>
      <c r="L175" s="11"/>
      <c r="M175" s="11"/>
      <c r="N175" s="11"/>
      <c r="O175" s="11"/>
      <c r="P175" s="3">
        <f t="shared" si="55"/>
        <v>25000</v>
      </c>
      <c r="Q175" s="3">
        <f t="shared" si="53"/>
        <v>25000</v>
      </c>
      <c r="R175" s="3">
        <f t="shared" si="54"/>
        <v>25000</v>
      </c>
      <c r="S175" s="3"/>
    </row>
    <row r="176" spans="1:19" x14ac:dyDescent="0.25">
      <c r="A176" s="153" t="s">
        <v>240</v>
      </c>
      <c r="B176" s="154" t="s">
        <v>197</v>
      </c>
      <c r="C176" s="153" t="s">
        <v>208</v>
      </c>
      <c r="D176" s="155" t="s">
        <v>215</v>
      </c>
      <c r="E176" s="153" t="s">
        <v>200</v>
      </c>
      <c r="F176" s="153"/>
      <c r="G176" s="11"/>
      <c r="H176" s="2"/>
      <c r="I176" s="11">
        <v>300000</v>
      </c>
      <c r="J176" s="11"/>
      <c r="K176" s="11"/>
      <c r="L176" s="11"/>
      <c r="M176" s="11"/>
      <c r="N176" s="11"/>
      <c r="O176" s="11"/>
      <c r="P176" s="3">
        <f t="shared" si="55"/>
        <v>300000</v>
      </c>
      <c r="Q176" s="3">
        <f t="shared" si="53"/>
        <v>300000</v>
      </c>
      <c r="R176" s="3">
        <f t="shared" si="54"/>
        <v>300000</v>
      </c>
      <c r="S176" s="3"/>
    </row>
    <row r="177" spans="1:19" x14ac:dyDescent="0.25">
      <c r="A177" s="153" t="s">
        <v>241</v>
      </c>
      <c r="B177" s="154" t="s">
        <v>197</v>
      </c>
      <c r="C177" s="153" t="s">
        <v>208</v>
      </c>
      <c r="D177" s="155" t="s">
        <v>215</v>
      </c>
      <c r="E177" s="153" t="s">
        <v>200</v>
      </c>
      <c r="F177" s="155"/>
      <c r="G177" s="11"/>
      <c r="H177" s="12"/>
      <c r="I177" s="11">
        <v>420000</v>
      </c>
      <c r="J177" s="11"/>
      <c r="K177" s="11"/>
      <c r="L177" s="11"/>
      <c r="M177" s="11"/>
      <c r="N177" s="11"/>
      <c r="O177" s="11"/>
      <c r="P177" s="3">
        <f t="shared" si="55"/>
        <v>420000</v>
      </c>
      <c r="Q177" s="3">
        <f t="shared" si="53"/>
        <v>420000</v>
      </c>
      <c r="R177" s="3">
        <f t="shared" si="54"/>
        <v>420000</v>
      </c>
      <c r="S177" s="3">
        <v>1500</v>
      </c>
    </row>
    <row r="178" spans="1:19" x14ac:dyDescent="0.25">
      <c r="A178" s="159" t="s">
        <v>242</v>
      </c>
      <c r="B178" s="154" t="s">
        <v>197</v>
      </c>
      <c r="C178" s="159" t="s">
        <v>208</v>
      </c>
      <c r="D178" s="159" t="s">
        <v>243</v>
      </c>
      <c r="E178" s="153" t="s">
        <v>200</v>
      </c>
      <c r="F178" s="155"/>
      <c r="G178" s="11"/>
      <c r="H178" s="12"/>
      <c r="I178" s="11"/>
      <c r="J178" s="11">
        <v>825000</v>
      </c>
      <c r="K178" s="11"/>
      <c r="L178" s="11"/>
      <c r="M178" s="11"/>
      <c r="N178" s="11"/>
      <c r="O178" s="11"/>
      <c r="P178" s="3">
        <f t="shared" si="55"/>
        <v>825000</v>
      </c>
      <c r="Q178" s="3">
        <f t="shared" si="53"/>
        <v>825000</v>
      </c>
      <c r="R178" s="3">
        <f t="shared" si="54"/>
        <v>825000</v>
      </c>
      <c r="S178" s="3">
        <v>1500</v>
      </c>
    </row>
    <row r="179" spans="1:19" x14ac:dyDescent="0.25">
      <c r="A179" s="159" t="s">
        <v>244</v>
      </c>
      <c r="B179" s="154" t="s">
        <v>197</v>
      </c>
      <c r="C179" s="159" t="s">
        <v>208</v>
      </c>
      <c r="D179" s="159" t="s">
        <v>215</v>
      </c>
      <c r="E179" s="153" t="s">
        <v>200</v>
      </c>
      <c r="F179" s="155"/>
      <c r="G179" s="11"/>
      <c r="H179" s="12"/>
      <c r="I179" s="11">
        <v>8000</v>
      </c>
      <c r="J179" s="11">
        <v>8000</v>
      </c>
      <c r="K179" s="11">
        <v>8000</v>
      </c>
      <c r="L179" s="11">
        <v>8000</v>
      </c>
      <c r="M179" s="11">
        <v>8000</v>
      </c>
      <c r="N179" s="11"/>
      <c r="O179" s="11"/>
      <c r="P179" s="3">
        <f t="shared" si="55"/>
        <v>40000</v>
      </c>
      <c r="Q179" s="3">
        <f t="shared" si="53"/>
        <v>40000</v>
      </c>
      <c r="R179" s="3">
        <f t="shared" si="54"/>
        <v>40000</v>
      </c>
      <c r="S179" s="3"/>
    </row>
    <row r="180" spans="1:19" x14ac:dyDescent="0.25">
      <c r="A180" s="159" t="s">
        <v>245</v>
      </c>
      <c r="B180" s="154" t="s">
        <v>197</v>
      </c>
      <c r="C180" s="159" t="s">
        <v>208</v>
      </c>
      <c r="D180" s="159" t="s">
        <v>199</v>
      </c>
      <c r="E180" s="156" t="s">
        <v>200</v>
      </c>
      <c r="F180" s="159"/>
      <c r="G180" s="11"/>
      <c r="H180" s="12"/>
      <c r="I180" s="11">
        <v>56000</v>
      </c>
      <c r="J180" s="11"/>
      <c r="K180" s="11"/>
      <c r="L180" s="11"/>
      <c r="M180" s="11"/>
      <c r="N180" s="2"/>
      <c r="O180" s="2"/>
      <c r="P180" s="3">
        <f t="shared" si="55"/>
        <v>56000</v>
      </c>
      <c r="Q180" s="3">
        <f t="shared" si="53"/>
        <v>56000</v>
      </c>
      <c r="R180" s="3">
        <f t="shared" si="54"/>
        <v>56000</v>
      </c>
      <c r="S180" s="3"/>
    </row>
    <row r="181" spans="1:19" x14ac:dyDescent="0.25">
      <c r="A181" s="159" t="s">
        <v>246</v>
      </c>
      <c r="B181" s="154" t="s">
        <v>197</v>
      </c>
      <c r="C181" s="159" t="s">
        <v>208</v>
      </c>
      <c r="D181" s="159" t="s">
        <v>199</v>
      </c>
      <c r="E181" s="156" t="s">
        <v>200</v>
      </c>
      <c r="F181" s="159"/>
      <c r="G181" s="11"/>
      <c r="H181" s="12"/>
      <c r="I181" s="11"/>
      <c r="J181" s="11"/>
      <c r="K181" s="11">
        <v>56000</v>
      </c>
      <c r="L181" s="11"/>
      <c r="M181" s="11"/>
      <c r="N181" s="2"/>
      <c r="O181" s="2"/>
      <c r="P181" s="3">
        <f t="shared" si="55"/>
        <v>56000</v>
      </c>
      <c r="Q181" s="3">
        <f t="shared" si="53"/>
        <v>56000</v>
      </c>
      <c r="R181" s="3">
        <f t="shared" si="54"/>
        <v>56000</v>
      </c>
      <c r="S181" s="3">
        <v>750</v>
      </c>
    </row>
    <row r="182" spans="1:19" x14ac:dyDescent="0.25">
      <c r="A182" s="153" t="s">
        <v>247</v>
      </c>
      <c r="B182" s="154" t="s">
        <v>197</v>
      </c>
      <c r="C182" s="156" t="s">
        <v>208</v>
      </c>
      <c r="D182" s="159" t="s">
        <v>199</v>
      </c>
      <c r="E182" s="156" t="s">
        <v>200</v>
      </c>
      <c r="F182" s="159"/>
      <c r="G182" s="11"/>
      <c r="H182" s="12"/>
      <c r="I182" s="11"/>
      <c r="J182" s="11">
        <v>56000</v>
      </c>
      <c r="K182" s="11"/>
      <c r="L182" s="11"/>
      <c r="M182" s="11"/>
      <c r="N182" s="11"/>
      <c r="O182" s="11"/>
      <c r="P182" s="3">
        <f t="shared" si="55"/>
        <v>56000</v>
      </c>
      <c r="Q182" s="3">
        <f t="shared" si="53"/>
        <v>56000</v>
      </c>
      <c r="R182" s="3">
        <f t="shared" si="54"/>
        <v>56000</v>
      </c>
      <c r="S182" s="3">
        <v>750</v>
      </c>
    </row>
    <row r="183" spans="1:19" x14ac:dyDescent="0.25">
      <c r="A183" s="147"/>
      <c r="B183" s="154"/>
      <c r="C183" s="156"/>
      <c r="D183" s="159"/>
      <c r="E183" s="156"/>
      <c r="F183" s="159"/>
      <c r="G183" s="4">
        <f>SUM(G168:G182)</f>
        <v>0</v>
      </c>
      <c r="H183" s="4">
        <f t="shared" ref="H183:S183" si="56">SUM(H168:H182)</f>
        <v>0</v>
      </c>
      <c r="I183" s="4">
        <f t="shared" si="56"/>
        <v>1035500</v>
      </c>
      <c r="J183" s="4">
        <f t="shared" si="56"/>
        <v>1110500</v>
      </c>
      <c r="K183" s="4">
        <f t="shared" si="56"/>
        <v>290500</v>
      </c>
      <c r="L183" s="4">
        <f t="shared" si="56"/>
        <v>201000</v>
      </c>
      <c r="M183" s="4">
        <f t="shared" si="56"/>
        <v>201000</v>
      </c>
      <c r="N183" s="4">
        <f t="shared" si="56"/>
        <v>0</v>
      </c>
      <c r="O183" s="4">
        <f t="shared" si="56"/>
        <v>0</v>
      </c>
      <c r="P183" s="4">
        <f t="shared" si="56"/>
        <v>2838500</v>
      </c>
      <c r="Q183" s="4">
        <f t="shared" si="56"/>
        <v>2838500</v>
      </c>
      <c r="R183" s="4">
        <f t="shared" si="56"/>
        <v>2838500</v>
      </c>
      <c r="S183" s="4">
        <f t="shared" si="56"/>
        <v>4500</v>
      </c>
    </row>
    <row r="184" spans="1:19" ht="16.5" thickBot="1" x14ac:dyDescent="0.3">
      <c r="A184" s="160" t="s">
        <v>29</v>
      </c>
      <c r="B184" s="160"/>
      <c r="C184" s="161"/>
      <c r="D184" s="161"/>
      <c r="E184" s="161"/>
      <c r="F184" s="161"/>
      <c r="G184" s="36">
        <f>SUM(G183,G166,G148,G144)</f>
        <v>0</v>
      </c>
      <c r="H184" s="36">
        <f t="shared" ref="H184:S184" si="57">SUM(H183,H166,H148,H144)</f>
        <v>0</v>
      </c>
      <c r="I184" s="36">
        <f t="shared" si="57"/>
        <v>1876500</v>
      </c>
      <c r="J184" s="36">
        <f t="shared" si="57"/>
        <v>5520500</v>
      </c>
      <c r="K184" s="36">
        <f t="shared" si="57"/>
        <v>301500</v>
      </c>
      <c r="L184" s="36">
        <f t="shared" si="57"/>
        <v>212000</v>
      </c>
      <c r="M184" s="36">
        <f t="shared" si="57"/>
        <v>201000</v>
      </c>
      <c r="N184" s="36">
        <f t="shared" si="57"/>
        <v>12400000</v>
      </c>
      <c r="O184" s="36">
        <f t="shared" si="57"/>
        <v>0</v>
      </c>
      <c r="P184" s="36">
        <f t="shared" si="57"/>
        <v>20511500</v>
      </c>
      <c r="Q184" s="36">
        <f t="shared" si="57"/>
        <v>20511500</v>
      </c>
      <c r="R184" s="36">
        <f t="shared" si="57"/>
        <v>20511500</v>
      </c>
      <c r="S184" s="36">
        <f t="shared" si="57"/>
        <v>7000</v>
      </c>
    </row>
    <row r="185" spans="1:19" x14ac:dyDescent="0.25">
      <c r="A185" s="263" t="s">
        <v>672</v>
      </c>
      <c r="B185" s="263"/>
      <c r="C185" s="263"/>
      <c r="D185" s="263"/>
      <c r="E185" s="263"/>
      <c r="F185" s="263"/>
      <c r="G185" s="264"/>
      <c r="H185" s="264"/>
      <c r="I185" s="264"/>
      <c r="J185" s="264"/>
      <c r="K185" s="264"/>
      <c r="L185" s="264"/>
      <c r="M185" s="264"/>
      <c r="N185" s="264"/>
      <c r="O185" s="264"/>
      <c r="P185" s="264"/>
      <c r="Q185" s="264"/>
      <c r="R185" s="264"/>
      <c r="S185" s="264"/>
    </row>
    <row r="186" spans="1:19" x14ac:dyDescent="0.25">
      <c r="A186" s="263"/>
      <c r="B186" s="263"/>
      <c r="C186" s="263"/>
      <c r="D186" s="263"/>
      <c r="E186" s="263"/>
      <c r="F186" s="263"/>
      <c r="G186" s="263"/>
      <c r="H186" s="263"/>
      <c r="I186" s="263"/>
      <c r="J186" s="263"/>
      <c r="K186" s="263"/>
      <c r="L186" s="263"/>
      <c r="M186" s="263"/>
      <c r="N186" s="263"/>
      <c r="O186" s="263"/>
      <c r="P186" s="263"/>
      <c r="Q186" s="263"/>
      <c r="R186" s="263"/>
      <c r="S186" s="263"/>
    </row>
    <row r="187" spans="1:19" ht="47.25" x14ac:dyDescent="0.25">
      <c r="A187" s="147" t="s">
        <v>0</v>
      </c>
      <c r="B187" s="147" t="s">
        <v>1</v>
      </c>
      <c r="C187" s="147" t="s">
        <v>2</v>
      </c>
      <c r="D187" s="148" t="s">
        <v>3</v>
      </c>
      <c r="E187" s="149" t="s">
        <v>4</v>
      </c>
      <c r="F187" s="148" t="s">
        <v>5</v>
      </c>
      <c r="G187" s="15" t="s">
        <v>6</v>
      </c>
      <c r="H187" s="15" t="s">
        <v>7</v>
      </c>
      <c r="I187" s="16" t="s">
        <v>8</v>
      </c>
      <c r="J187" s="16" t="s">
        <v>9</v>
      </c>
      <c r="K187" s="16" t="s">
        <v>10</v>
      </c>
      <c r="L187" s="16" t="s">
        <v>11</v>
      </c>
      <c r="M187" s="16" t="s">
        <v>12</v>
      </c>
      <c r="N187" s="16" t="s">
        <v>13</v>
      </c>
      <c r="O187" s="16" t="s">
        <v>14</v>
      </c>
      <c r="P187" s="16" t="s">
        <v>15</v>
      </c>
      <c r="Q187" s="16" t="s">
        <v>16</v>
      </c>
      <c r="R187" s="16" t="s">
        <v>248</v>
      </c>
      <c r="S187" s="16" t="s">
        <v>18</v>
      </c>
    </row>
    <row r="188" spans="1:19" x14ac:dyDescent="0.25">
      <c r="A188" s="150" t="s">
        <v>19</v>
      </c>
      <c r="B188" s="151"/>
      <c r="C188" s="152"/>
      <c r="D188" s="152"/>
      <c r="E188" s="152"/>
      <c r="F188" s="152"/>
      <c r="G188" s="9"/>
      <c r="H188" s="9"/>
      <c r="I188" s="9"/>
      <c r="J188" s="9"/>
      <c r="K188" s="9"/>
      <c r="L188" s="9"/>
      <c r="M188" s="9"/>
      <c r="N188" s="9"/>
      <c r="O188" s="9"/>
      <c r="P188" s="9"/>
      <c r="Q188" s="9"/>
      <c r="R188" s="9"/>
      <c r="S188" s="8"/>
    </row>
    <row r="189" spans="1:19" x14ac:dyDescent="0.25">
      <c r="A189" s="153" t="s">
        <v>249</v>
      </c>
      <c r="B189" s="154" t="s">
        <v>197</v>
      </c>
      <c r="C189" s="153" t="s">
        <v>250</v>
      </c>
      <c r="D189" s="155" t="s">
        <v>199</v>
      </c>
      <c r="E189" s="153" t="s">
        <v>200</v>
      </c>
      <c r="F189" s="156"/>
      <c r="G189" s="2"/>
      <c r="H189" s="2"/>
      <c r="I189" s="2"/>
      <c r="J189" s="2"/>
      <c r="K189" s="2">
        <v>25000</v>
      </c>
      <c r="L189" s="2"/>
      <c r="M189" s="2"/>
      <c r="N189" s="2"/>
      <c r="O189" s="2"/>
      <c r="P189" s="3">
        <f>SUM(I189:O189)</f>
        <v>25000</v>
      </c>
      <c r="Q189" s="3">
        <f t="shared" ref="Q189:Q191" si="58">(P189-G189)</f>
        <v>25000</v>
      </c>
      <c r="R189" s="3">
        <f t="shared" ref="R189:R191" si="59">(Q189-O189)</f>
        <v>25000</v>
      </c>
      <c r="S189" s="3"/>
    </row>
    <row r="190" spans="1:19" x14ac:dyDescent="0.25">
      <c r="A190" s="153" t="s">
        <v>251</v>
      </c>
      <c r="B190" s="154" t="s">
        <v>197</v>
      </c>
      <c r="C190" s="153" t="s">
        <v>250</v>
      </c>
      <c r="D190" s="155" t="s">
        <v>203</v>
      </c>
      <c r="E190" s="153" t="s">
        <v>200</v>
      </c>
      <c r="F190" s="156"/>
      <c r="G190" s="2"/>
      <c r="H190" s="2"/>
      <c r="I190" s="2">
        <v>16000</v>
      </c>
      <c r="J190" s="2"/>
      <c r="K190" s="2"/>
      <c r="L190" s="2"/>
      <c r="M190" s="2"/>
      <c r="N190" s="2"/>
      <c r="O190" s="2"/>
      <c r="P190" s="3">
        <f t="shared" ref="P190:P191" si="60">SUM(I190:O190)</f>
        <v>16000</v>
      </c>
      <c r="Q190" s="3">
        <f t="shared" si="58"/>
        <v>16000</v>
      </c>
      <c r="R190" s="3">
        <f t="shared" si="59"/>
        <v>16000</v>
      </c>
      <c r="S190" s="3"/>
    </row>
    <row r="191" spans="1:19" x14ac:dyDescent="0.25">
      <c r="A191" s="153" t="s">
        <v>252</v>
      </c>
      <c r="B191" s="154" t="s">
        <v>197</v>
      </c>
      <c r="C191" s="153" t="s">
        <v>253</v>
      </c>
      <c r="D191" s="155" t="s">
        <v>254</v>
      </c>
      <c r="E191" s="153" t="s">
        <v>200</v>
      </c>
      <c r="F191" s="156"/>
      <c r="G191" s="2"/>
      <c r="H191" s="2"/>
      <c r="I191" s="2"/>
      <c r="J191" s="2">
        <v>75000</v>
      </c>
      <c r="K191" s="2"/>
      <c r="L191" s="2"/>
      <c r="M191" s="2"/>
      <c r="N191" s="2"/>
      <c r="O191" s="2"/>
      <c r="P191" s="3">
        <f t="shared" si="60"/>
        <v>75000</v>
      </c>
      <c r="Q191" s="3">
        <f t="shared" si="58"/>
        <v>75000</v>
      </c>
      <c r="R191" s="3">
        <f t="shared" si="59"/>
        <v>75000</v>
      </c>
      <c r="S191" s="3"/>
    </row>
    <row r="192" spans="1:19" x14ac:dyDescent="0.25">
      <c r="A192" s="154"/>
      <c r="B192" s="157"/>
      <c r="C192" s="154"/>
      <c r="D192" s="154"/>
      <c r="E192" s="154"/>
      <c r="F192" s="158"/>
      <c r="G192" s="4">
        <f>SUM(G189:G191)</f>
        <v>0</v>
      </c>
      <c r="H192" s="4">
        <f t="shared" ref="H192:S192" si="61">SUM(H189:H191)</f>
        <v>0</v>
      </c>
      <c r="I192" s="4">
        <f t="shared" si="61"/>
        <v>16000</v>
      </c>
      <c r="J192" s="4">
        <f t="shared" si="61"/>
        <v>75000</v>
      </c>
      <c r="K192" s="4">
        <f t="shared" si="61"/>
        <v>25000</v>
      </c>
      <c r="L192" s="4">
        <f t="shared" si="61"/>
        <v>0</v>
      </c>
      <c r="M192" s="4">
        <f t="shared" si="61"/>
        <v>0</v>
      </c>
      <c r="N192" s="4">
        <f t="shared" si="61"/>
        <v>0</v>
      </c>
      <c r="O192" s="4">
        <f t="shared" si="61"/>
        <v>0</v>
      </c>
      <c r="P192" s="4">
        <f t="shared" si="61"/>
        <v>116000</v>
      </c>
      <c r="Q192" s="4">
        <f t="shared" si="61"/>
        <v>116000</v>
      </c>
      <c r="R192" s="4">
        <f t="shared" si="61"/>
        <v>116000</v>
      </c>
      <c r="S192" s="4">
        <f t="shared" si="61"/>
        <v>0</v>
      </c>
    </row>
    <row r="193" spans="1:19" x14ac:dyDescent="0.25">
      <c r="A193" s="150" t="s">
        <v>25</v>
      </c>
      <c r="B193" s="151"/>
      <c r="C193" s="152"/>
      <c r="D193" s="152"/>
      <c r="E193" s="152"/>
      <c r="F193" s="152"/>
      <c r="G193" s="9"/>
      <c r="H193" s="9"/>
      <c r="I193" s="9"/>
      <c r="J193" s="9"/>
      <c r="K193" s="9"/>
      <c r="L193" s="9"/>
      <c r="M193" s="9"/>
      <c r="N193" s="9"/>
      <c r="O193" s="9"/>
      <c r="P193" s="9"/>
      <c r="Q193" s="9"/>
      <c r="R193" s="9"/>
      <c r="S193" s="9"/>
    </row>
    <row r="194" spans="1:19" x14ac:dyDescent="0.25">
      <c r="A194" s="154" t="s">
        <v>255</v>
      </c>
      <c r="B194" s="156"/>
      <c r="C194" s="154"/>
      <c r="D194" s="154"/>
      <c r="E194" s="154"/>
      <c r="F194" s="154"/>
      <c r="G194" s="7"/>
      <c r="H194" s="7"/>
      <c r="I194" s="7"/>
      <c r="J194" s="6">
        <v>300000</v>
      </c>
      <c r="K194" s="7"/>
      <c r="L194" s="7"/>
      <c r="M194" s="7"/>
      <c r="N194" s="7"/>
      <c r="O194" s="7"/>
      <c r="P194" s="34">
        <f>SUM(I194:O194)</f>
        <v>300000</v>
      </c>
      <c r="Q194" s="3">
        <f t="shared" ref="Q194:Q195" si="62">(P194-G194)</f>
        <v>300000</v>
      </c>
      <c r="R194" s="3">
        <f t="shared" ref="R194:R195" si="63">(Q194-O194)</f>
        <v>300000</v>
      </c>
      <c r="S194" s="71"/>
    </row>
    <row r="195" spans="1:19" x14ac:dyDescent="0.25">
      <c r="A195" s="153" t="s">
        <v>256</v>
      </c>
      <c r="B195" s="154"/>
      <c r="C195" s="153"/>
      <c r="D195" s="155"/>
      <c r="E195" s="153"/>
      <c r="F195" s="153"/>
      <c r="G195" s="11"/>
      <c r="H195" s="12"/>
      <c r="I195" s="11"/>
      <c r="J195" s="11"/>
      <c r="K195" s="11"/>
      <c r="L195" s="11">
        <v>300000</v>
      </c>
      <c r="M195" s="11"/>
      <c r="N195" s="11"/>
      <c r="O195" s="11"/>
      <c r="P195" s="34">
        <f>SUM(I195:O195)</f>
        <v>300000</v>
      </c>
      <c r="Q195" s="3">
        <f t="shared" si="62"/>
        <v>300000</v>
      </c>
      <c r="R195" s="3">
        <f t="shared" si="63"/>
        <v>300000</v>
      </c>
      <c r="S195" s="3"/>
    </row>
    <row r="196" spans="1:19" x14ac:dyDescent="0.25">
      <c r="A196" s="154"/>
      <c r="B196" s="157"/>
      <c r="C196" s="154"/>
      <c r="D196" s="158"/>
      <c r="E196" s="154"/>
      <c r="F196" s="158"/>
      <c r="G196" s="4">
        <f>SUM(G194:G195)</f>
        <v>0</v>
      </c>
      <c r="H196" s="4">
        <f t="shared" ref="H196:S196" si="64">SUM(H194:H195)</f>
        <v>0</v>
      </c>
      <c r="I196" s="4">
        <f t="shared" si="64"/>
        <v>0</v>
      </c>
      <c r="J196" s="4">
        <f t="shared" si="64"/>
        <v>300000</v>
      </c>
      <c r="K196" s="4">
        <f t="shared" si="64"/>
        <v>0</v>
      </c>
      <c r="L196" s="4">
        <f t="shared" si="64"/>
        <v>300000</v>
      </c>
      <c r="M196" s="4">
        <f t="shared" si="64"/>
        <v>0</v>
      </c>
      <c r="N196" s="4">
        <f t="shared" si="64"/>
        <v>0</v>
      </c>
      <c r="O196" s="4">
        <f t="shared" si="64"/>
        <v>0</v>
      </c>
      <c r="P196" s="4">
        <f t="shared" si="64"/>
        <v>600000</v>
      </c>
      <c r="Q196" s="4">
        <f t="shared" si="64"/>
        <v>600000</v>
      </c>
      <c r="R196" s="4">
        <f t="shared" si="64"/>
        <v>600000</v>
      </c>
      <c r="S196" s="4">
        <f t="shared" si="64"/>
        <v>0</v>
      </c>
    </row>
    <row r="197" spans="1:19" x14ac:dyDescent="0.25">
      <c r="A197" s="150" t="s">
        <v>26</v>
      </c>
      <c r="B197" s="151"/>
      <c r="C197" s="152"/>
      <c r="D197" s="152"/>
      <c r="E197" s="152"/>
      <c r="F197" s="152"/>
      <c r="G197" s="9"/>
      <c r="H197" s="9"/>
      <c r="I197" s="9"/>
      <c r="J197" s="9"/>
      <c r="K197" s="9"/>
      <c r="L197" s="9"/>
      <c r="M197" s="9"/>
      <c r="N197" s="9"/>
      <c r="O197" s="9"/>
      <c r="P197" s="9"/>
      <c r="Q197" s="9"/>
      <c r="R197" s="9"/>
      <c r="S197" s="9"/>
    </row>
    <row r="198" spans="1:19" x14ac:dyDescent="0.25">
      <c r="A198" s="153"/>
      <c r="B198" s="154"/>
      <c r="C198" s="153"/>
      <c r="D198" s="155"/>
      <c r="E198" s="153"/>
      <c r="F198" s="155"/>
      <c r="G198" s="11"/>
      <c r="H198" s="2"/>
      <c r="I198" s="11"/>
      <c r="J198" s="11"/>
      <c r="K198" s="11"/>
      <c r="L198" s="11"/>
      <c r="M198" s="11"/>
      <c r="N198" s="11"/>
      <c r="O198" s="11"/>
      <c r="P198" s="3"/>
      <c r="Q198" s="3"/>
      <c r="R198" s="3"/>
      <c r="S198" s="3"/>
    </row>
    <row r="199" spans="1:19" x14ac:dyDescent="0.25">
      <c r="A199" s="153" t="s">
        <v>257</v>
      </c>
      <c r="B199" s="154" t="s">
        <v>197</v>
      </c>
      <c r="C199" s="153" t="s">
        <v>208</v>
      </c>
      <c r="D199" s="155" t="s">
        <v>199</v>
      </c>
      <c r="E199" s="153" t="s">
        <v>200</v>
      </c>
      <c r="F199" s="155"/>
      <c r="G199" s="11"/>
      <c r="H199" s="2"/>
      <c r="I199" s="11">
        <v>285000</v>
      </c>
      <c r="J199" s="11"/>
      <c r="K199" s="11"/>
      <c r="L199" s="11"/>
      <c r="M199" s="11"/>
      <c r="N199" s="11"/>
      <c r="O199" s="11"/>
      <c r="P199" s="3">
        <f t="shared" ref="P199:P201" si="65">SUM(I199:O199)</f>
        <v>285000</v>
      </c>
      <c r="Q199" s="3">
        <f t="shared" ref="Q199:Q201" si="66">(P199-G199)</f>
        <v>285000</v>
      </c>
      <c r="R199" s="3">
        <f t="shared" ref="R199:R201" si="67">(Q199-O199)</f>
        <v>285000</v>
      </c>
      <c r="S199" s="3">
        <v>2500</v>
      </c>
    </row>
    <row r="200" spans="1:19" x14ac:dyDescent="0.25">
      <c r="A200" s="153" t="s">
        <v>258</v>
      </c>
      <c r="B200" s="154" t="s">
        <v>197</v>
      </c>
      <c r="C200" s="153" t="s">
        <v>208</v>
      </c>
      <c r="D200" s="155" t="s">
        <v>199</v>
      </c>
      <c r="E200" s="153" t="s">
        <v>200</v>
      </c>
      <c r="F200" s="155"/>
      <c r="G200" s="11"/>
      <c r="H200" s="2"/>
      <c r="I200" s="11"/>
      <c r="J200" s="11"/>
      <c r="K200" s="11">
        <v>285000</v>
      </c>
      <c r="L200" s="11"/>
      <c r="M200" s="11"/>
      <c r="N200" s="11"/>
      <c r="O200" s="11"/>
      <c r="P200" s="3">
        <f t="shared" si="65"/>
        <v>285000</v>
      </c>
      <c r="Q200" s="3">
        <f t="shared" si="66"/>
        <v>285000</v>
      </c>
      <c r="R200" s="3">
        <f t="shared" si="67"/>
        <v>285000</v>
      </c>
      <c r="S200" s="3">
        <v>2500</v>
      </c>
    </row>
    <row r="201" spans="1:19" x14ac:dyDescent="0.25">
      <c r="A201" s="153" t="s">
        <v>259</v>
      </c>
      <c r="B201" s="154" t="s">
        <v>197</v>
      </c>
      <c r="C201" s="153" t="s">
        <v>208</v>
      </c>
      <c r="D201" s="155" t="s">
        <v>199</v>
      </c>
      <c r="E201" s="153" t="s">
        <v>200</v>
      </c>
      <c r="F201" s="155"/>
      <c r="G201" s="11"/>
      <c r="H201" s="2"/>
      <c r="I201" s="11"/>
      <c r="J201" s="11">
        <v>200000</v>
      </c>
      <c r="K201" s="11"/>
      <c r="L201" s="11"/>
      <c r="M201" s="11"/>
      <c r="N201" s="11"/>
      <c r="O201" s="11"/>
      <c r="P201" s="3">
        <f t="shared" si="65"/>
        <v>200000</v>
      </c>
      <c r="Q201" s="3">
        <f t="shared" si="66"/>
        <v>200000</v>
      </c>
      <c r="R201" s="3">
        <f t="shared" si="67"/>
        <v>200000</v>
      </c>
      <c r="S201" s="3">
        <v>1000</v>
      </c>
    </row>
    <row r="202" spans="1:19" x14ac:dyDescent="0.25">
      <c r="A202" s="159"/>
      <c r="B202" s="154"/>
      <c r="C202" s="159"/>
      <c r="D202" s="159"/>
      <c r="E202" s="153"/>
      <c r="F202" s="155"/>
      <c r="G202" s="11"/>
      <c r="H202" s="2"/>
      <c r="I202" s="11"/>
      <c r="J202" s="11"/>
      <c r="K202" s="11"/>
      <c r="L202" s="11"/>
      <c r="M202" s="11"/>
      <c r="N202" s="11"/>
      <c r="O202" s="11"/>
      <c r="P202" s="3"/>
      <c r="Q202" s="3"/>
      <c r="R202" s="3"/>
      <c r="S202" s="3"/>
    </row>
    <row r="203" spans="1:19" x14ac:dyDescent="0.25">
      <c r="A203" s="154"/>
      <c r="B203" s="157"/>
      <c r="C203" s="154"/>
      <c r="D203" s="158"/>
      <c r="E203" s="154"/>
      <c r="F203" s="158"/>
      <c r="G203" s="4">
        <f>SUM(G198:G202)</f>
        <v>0</v>
      </c>
      <c r="H203" s="4">
        <f t="shared" ref="H203:S203" si="68">SUM(H198:H202)</f>
        <v>0</v>
      </c>
      <c r="I203" s="4">
        <f t="shared" si="68"/>
        <v>285000</v>
      </c>
      <c r="J203" s="4">
        <f t="shared" si="68"/>
        <v>200000</v>
      </c>
      <c r="K203" s="4">
        <f t="shared" si="68"/>
        <v>285000</v>
      </c>
      <c r="L203" s="4">
        <f t="shared" si="68"/>
        <v>0</v>
      </c>
      <c r="M203" s="4">
        <f t="shared" si="68"/>
        <v>0</v>
      </c>
      <c r="N203" s="4">
        <f t="shared" si="68"/>
        <v>0</v>
      </c>
      <c r="O203" s="4">
        <f t="shared" si="68"/>
        <v>0</v>
      </c>
      <c r="P203" s="4">
        <f t="shared" si="68"/>
        <v>770000</v>
      </c>
      <c r="Q203" s="4">
        <f t="shared" si="68"/>
        <v>770000</v>
      </c>
      <c r="R203" s="4">
        <f t="shared" si="68"/>
        <v>770000</v>
      </c>
      <c r="S203" s="4">
        <f t="shared" si="68"/>
        <v>6000</v>
      </c>
    </row>
    <row r="204" spans="1:19" x14ac:dyDescent="0.25">
      <c r="A204" s="150" t="s">
        <v>27</v>
      </c>
      <c r="B204" s="151"/>
      <c r="C204" s="152"/>
      <c r="D204" s="152"/>
      <c r="E204" s="152"/>
      <c r="F204" s="152"/>
      <c r="G204" s="9"/>
      <c r="H204" s="9"/>
      <c r="I204" s="9"/>
      <c r="J204" s="9"/>
      <c r="K204" s="9"/>
      <c r="L204" s="9"/>
      <c r="M204" s="9"/>
      <c r="N204" s="9"/>
      <c r="O204" s="9"/>
      <c r="P204" s="9"/>
      <c r="Q204" s="9" t="s">
        <v>28</v>
      </c>
      <c r="R204" s="9"/>
      <c r="S204" s="8"/>
    </row>
    <row r="205" spans="1:19" x14ac:dyDescent="0.25">
      <c r="A205" s="153" t="s">
        <v>260</v>
      </c>
      <c r="B205" s="154" t="s">
        <v>197</v>
      </c>
      <c r="C205" s="153" t="s">
        <v>208</v>
      </c>
      <c r="D205" s="155" t="s">
        <v>254</v>
      </c>
      <c r="E205" s="153" t="s">
        <v>200</v>
      </c>
      <c r="F205" s="153"/>
      <c r="G205" s="11"/>
      <c r="H205" s="12"/>
      <c r="I205" s="11"/>
      <c r="J205" s="11">
        <v>35000</v>
      </c>
      <c r="K205" s="11"/>
      <c r="L205" s="11"/>
      <c r="M205" s="11"/>
      <c r="N205" s="11"/>
      <c r="O205" s="11"/>
      <c r="P205" s="3">
        <f>SUM(I205:O205)</f>
        <v>35000</v>
      </c>
      <c r="Q205" s="3">
        <f t="shared" ref="Q205:Q210" si="69">(P205-G205)</f>
        <v>35000</v>
      </c>
      <c r="R205" s="3">
        <f t="shared" ref="R205:R210" si="70">(Q205-O205)</f>
        <v>35000</v>
      </c>
      <c r="S205" s="3">
        <v>750</v>
      </c>
    </row>
    <row r="206" spans="1:19" x14ac:dyDescent="0.25">
      <c r="A206" s="153" t="s">
        <v>261</v>
      </c>
      <c r="B206" s="154" t="s">
        <v>197</v>
      </c>
      <c r="C206" s="153" t="s">
        <v>208</v>
      </c>
      <c r="D206" s="155" t="s">
        <v>254</v>
      </c>
      <c r="E206" s="153" t="s">
        <v>200</v>
      </c>
      <c r="F206" s="153"/>
      <c r="G206" s="11"/>
      <c r="H206" s="12"/>
      <c r="I206" s="11"/>
      <c r="J206" s="11"/>
      <c r="K206" s="11">
        <v>35000</v>
      </c>
      <c r="L206" s="11"/>
      <c r="M206" s="11"/>
      <c r="N206" s="11"/>
      <c r="O206" s="11"/>
      <c r="P206" s="3">
        <f t="shared" ref="P206:P210" si="71">SUM(I206:O206)</f>
        <v>35000</v>
      </c>
      <c r="Q206" s="3">
        <f t="shared" si="69"/>
        <v>35000</v>
      </c>
      <c r="R206" s="3">
        <f t="shared" si="70"/>
        <v>35000</v>
      </c>
      <c r="S206" s="3">
        <v>750</v>
      </c>
    </row>
    <row r="207" spans="1:19" x14ac:dyDescent="0.25">
      <c r="A207" s="153" t="s">
        <v>261</v>
      </c>
      <c r="B207" s="154" t="s">
        <v>197</v>
      </c>
      <c r="C207" s="153" t="s">
        <v>208</v>
      </c>
      <c r="D207" s="155" t="s">
        <v>254</v>
      </c>
      <c r="E207" s="153" t="s">
        <v>200</v>
      </c>
      <c r="F207" s="153"/>
      <c r="G207" s="11"/>
      <c r="H207" s="12"/>
      <c r="I207" s="11"/>
      <c r="J207" s="11"/>
      <c r="K207" s="11"/>
      <c r="L207" s="11">
        <v>35000</v>
      </c>
      <c r="M207" s="11"/>
      <c r="N207" s="11"/>
      <c r="O207" s="11"/>
      <c r="P207" s="3">
        <f t="shared" si="71"/>
        <v>35000</v>
      </c>
      <c r="Q207" s="3">
        <f t="shared" si="69"/>
        <v>35000</v>
      </c>
      <c r="R207" s="3">
        <f t="shared" si="70"/>
        <v>35000</v>
      </c>
      <c r="S207" s="3">
        <v>750</v>
      </c>
    </row>
    <row r="208" spans="1:19" x14ac:dyDescent="0.25">
      <c r="A208" s="153" t="s">
        <v>260</v>
      </c>
      <c r="B208" s="154" t="s">
        <v>197</v>
      </c>
      <c r="C208" s="153" t="s">
        <v>208</v>
      </c>
      <c r="D208" s="155" t="s">
        <v>254</v>
      </c>
      <c r="E208" s="153" t="s">
        <v>200</v>
      </c>
      <c r="F208" s="153"/>
      <c r="G208" s="11"/>
      <c r="H208" s="12"/>
      <c r="I208" s="11"/>
      <c r="J208" s="11"/>
      <c r="K208" s="11"/>
      <c r="L208" s="11"/>
      <c r="M208" s="11">
        <v>35000</v>
      </c>
      <c r="N208" s="11"/>
      <c r="O208" s="11"/>
      <c r="P208" s="3">
        <f t="shared" si="71"/>
        <v>35000</v>
      </c>
      <c r="Q208" s="3">
        <f t="shared" si="69"/>
        <v>35000</v>
      </c>
      <c r="R208" s="3">
        <f t="shared" si="70"/>
        <v>35000</v>
      </c>
      <c r="S208" s="3">
        <v>750</v>
      </c>
    </row>
    <row r="209" spans="1:19" x14ac:dyDescent="0.25">
      <c r="A209" s="153" t="s">
        <v>262</v>
      </c>
      <c r="B209" s="154" t="s">
        <v>197</v>
      </c>
      <c r="C209" s="153" t="s">
        <v>208</v>
      </c>
      <c r="D209" s="155" t="s">
        <v>203</v>
      </c>
      <c r="E209" s="153" t="s">
        <v>200</v>
      </c>
      <c r="F209" s="153"/>
      <c r="G209" s="11"/>
      <c r="H209" s="12"/>
      <c r="I209" s="11">
        <v>20000</v>
      </c>
      <c r="J209" s="11"/>
      <c r="K209" s="11"/>
      <c r="L209" s="11"/>
      <c r="M209" s="11"/>
      <c r="N209" s="11"/>
      <c r="O209" s="11"/>
      <c r="P209" s="3">
        <f t="shared" si="71"/>
        <v>20000</v>
      </c>
      <c r="Q209" s="3">
        <f t="shared" si="69"/>
        <v>20000</v>
      </c>
      <c r="R209" s="3">
        <f t="shared" si="70"/>
        <v>20000</v>
      </c>
      <c r="S209" s="3"/>
    </row>
    <row r="210" spans="1:19" x14ac:dyDescent="0.25">
      <c r="A210" s="153" t="s">
        <v>263</v>
      </c>
      <c r="B210" s="154" t="s">
        <v>197</v>
      </c>
      <c r="C210" s="153" t="s">
        <v>264</v>
      </c>
      <c r="D210" s="155" t="s">
        <v>203</v>
      </c>
      <c r="E210" s="153" t="s">
        <v>200</v>
      </c>
      <c r="F210" s="153"/>
      <c r="G210" s="11"/>
      <c r="H210" s="12"/>
      <c r="I210" s="11">
        <v>7000</v>
      </c>
      <c r="J210" s="11"/>
      <c r="K210" s="11"/>
      <c r="L210" s="11"/>
      <c r="M210" s="11"/>
      <c r="N210" s="11"/>
      <c r="O210" s="11"/>
      <c r="P210" s="3">
        <f t="shared" si="71"/>
        <v>7000</v>
      </c>
      <c r="Q210" s="3">
        <f t="shared" si="69"/>
        <v>7000</v>
      </c>
      <c r="R210" s="3">
        <f t="shared" si="70"/>
        <v>7000</v>
      </c>
      <c r="S210" s="3"/>
    </row>
    <row r="211" spans="1:19" x14ac:dyDescent="0.25">
      <c r="A211" s="147"/>
      <c r="B211" s="154"/>
      <c r="C211" s="156"/>
      <c r="D211" s="159"/>
      <c r="E211" s="156"/>
      <c r="F211" s="159"/>
      <c r="G211" s="4">
        <f t="shared" ref="G211:S211" si="72">SUM(G205:G210)</f>
        <v>0</v>
      </c>
      <c r="H211" s="4">
        <f t="shared" si="72"/>
        <v>0</v>
      </c>
      <c r="I211" s="4">
        <f t="shared" si="72"/>
        <v>27000</v>
      </c>
      <c r="J211" s="4">
        <f t="shared" si="72"/>
        <v>35000</v>
      </c>
      <c r="K211" s="4">
        <f t="shared" si="72"/>
        <v>35000</v>
      </c>
      <c r="L211" s="4">
        <f t="shared" si="72"/>
        <v>35000</v>
      </c>
      <c r="M211" s="4">
        <f t="shared" si="72"/>
        <v>35000</v>
      </c>
      <c r="N211" s="4">
        <f t="shared" si="72"/>
        <v>0</v>
      </c>
      <c r="O211" s="4">
        <f t="shared" si="72"/>
        <v>0</v>
      </c>
      <c r="P211" s="4">
        <f t="shared" si="72"/>
        <v>167000</v>
      </c>
      <c r="Q211" s="4">
        <f t="shared" si="72"/>
        <v>167000</v>
      </c>
      <c r="R211" s="4">
        <f t="shared" si="72"/>
        <v>167000</v>
      </c>
      <c r="S211" s="4">
        <f t="shared" si="72"/>
        <v>3000</v>
      </c>
    </row>
    <row r="212" spans="1:19" x14ac:dyDescent="0.25">
      <c r="A212" s="160" t="s">
        <v>29</v>
      </c>
      <c r="B212" s="160"/>
      <c r="C212" s="161"/>
      <c r="D212" s="161"/>
      <c r="E212" s="161"/>
      <c r="F212" s="161"/>
      <c r="G212" s="4">
        <f t="shared" ref="G212:S212" si="73">SUM(G211,G203,G196,G192)</f>
        <v>0</v>
      </c>
      <c r="H212" s="4">
        <f t="shared" si="73"/>
        <v>0</v>
      </c>
      <c r="I212" s="4">
        <f t="shared" si="73"/>
        <v>328000</v>
      </c>
      <c r="J212" s="4">
        <f t="shared" si="73"/>
        <v>610000</v>
      </c>
      <c r="K212" s="4">
        <f t="shared" si="73"/>
        <v>345000</v>
      </c>
      <c r="L212" s="4">
        <f t="shared" si="73"/>
        <v>335000</v>
      </c>
      <c r="M212" s="4">
        <f t="shared" si="73"/>
        <v>35000</v>
      </c>
      <c r="N212" s="4">
        <f t="shared" si="73"/>
        <v>0</v>
      </c>
      <c r="O212" s="4">
        <f t="shared" si="73"/>
        <v>0</v>
      </c>
      <c r="P212" s="4">
        <f t="shared" si="73"/>
        <v>1653000</v>
      </c>
      <c r="Q212" s="4">
        <f t="shared" si="73"/>
        <v>1653000</v>
      </c>
      <c r="R212" s="4">
        <f t="shared" si="73"/>
        <v>1653000</v>
      </c>
      <c r="S212" s="4">
        <f t="shared" si="73"/>
        <v>9000</v>
      </c>
    </row>
    <row r="213" spans="1:19" x14ac:dyDescent="0.25">
      <c r="A213" s="265" t="s">
        <v>673</v>
      </c>
      <c r="B213" s="265"/>
      <c r="C213" s="265"/>
      <c r="D213" s="265"/>
      <c r="E213" s="265"/>
      <c r="F213" s="265"/>
      <c r="G213" s="265"/>
      <c r="H213" s="265"/>
      <c r="I213" s="265"/>
      <c r="J213" s="265"/>
      <c r="K213" s="265"/>
      <c r="L213" s="265"/>
      <c r="M213" s="265"/>
      <c r="N213" s="265"/>
      <c r="O213" s="265"/>
      <c r="P213" s="265"/>
      <c r="Q213" s="265"/>
      <c r="R213" s="265"/>
      <c r="S213" s="265"/>
    </row>
    <row r="214" spans="1:19" x14ac:dyDescent="0.25">
      <c r="A214" s="265"/>
      <c r="B214" s="265"/>
      <c r="C214" s="265"/>
      <c r="D214" s="265"/>
      <c r="E214" s="265"/>
      <c r="F214" s="265"/>
      <c r="G214" s="265"/>
      <c r="H214" s="265"/>
      <c r="I214" s="265"/>
      <c r="J214" s="265"/>
      <c r="K214" s="265"/>
      <c r="L214" s="265"/>
      <c r="M214" s="265"/>
      <c r="N214" s="265"/>
      <c r="O214" s="265"/>
      <c r="P214" s="265"/>
      <c r="Q214" s="265"/>
      <c r="R214" s="265"/>
      <c r="S214" s="265"/>
    </row>
    <row r="215" spans="1:19" ht="47.25" x14ac:dyDescent="0.25">
      <c r="A215" s="157" t="s">
        <v>0</v>
      </c>
      <c r="B215" s="157" t="s">
        <v>1</v>
      </c>
      <c r="C215" s="157" t="s">
        <v>2</v>
      </c>
      <c r="D215" s="221" t="s">
        <v>3</v>
      </c>
      <c r="E215" s="222" t="s">
        <v>4</v>
      </c>
      <c r="F215" s="221" t="s">
        <v>5</v>
      </c>
      <c r="G215" s="23" t="s">
        <v>6</v>
      </c>
      <c r="H215" s="23" t="s">
        <v>7</v>
      </c>
      <c r="I215" s="24" t="s">
        <v>8</v>
      </c>
      <c r="J215" s="24" t="s">
        <v>9</v>
      </c>
      <c r="K215" s="24" t="s">
        <v>10</v>
      </c>
      <c r="L215" s="24" t="s">
        <v>11</v>
      </c>
      <c r="M215" s="24" t="s">
        <v>12</v>
      </c>
      <c r="N215" s="24" t="s">
        <v>13</v>
      </c>
      <c r="O215" s="24" t="s">
        <v>14</v>
      </c>
      <c r="P215" s="24" t="s">
        <v>15</v>
      </c>
      <c r="Q215" s="24" t="s">
        <v>16</v>
      </c>
      <c r="R215" s="24" t="s">
        <v>265</v>
      </c>
      <c r="S215" s="24" t="s">
        <v>18</v>
      </c>
    </row>
    <row r="216" spans="1:19" x14ac:dyDescent="0.25">
      <c r="A216" s="223" t="s">
        <v>19</v>
      </c>
      <c r="B216" s="165"/>
      <c r="C216" s="166"/>
      <c r="D216" s="166"/>
      <c r="E216" s="166"/>
      <c r="F216" s="166"/>
      <c r="G216" s="21"/>
      <c r="H216" s="21"/>
      <c r="I216" s="21"/>
      <c r="J216" s="21"/>
      <c r="K216" s="21"/>
      <c r="L216" s="21"/>
      <c r="M216" s="21"/>
      <c r="N216" s="21"/>
      <c r="O216" s="21"/>
      <c r="P216" s="21"/>
      <c r="Q216" s="21"/>
      <c r="R216" s="21"/>
      <c r="S216" s="20"/>
    </row>
    <row r="217" spans="1:19" x14ac:dyDescent="0.25">
      <c r="A217" s="162"/>
      <c r="B217" s="162"/>
      <c r="C217" s="162"/>
      <c r="D217" s="163"/>
      <c r="E217" s="153"/>
      <c r="F217" s="153"/>
      <c r="G217" s="19"/>
      <c r="H217" s="19"/>
      <c r="I217" s="19"/>
      <c r="J217" s="19"/>
      <c r="K217" s="19"/>
      <c r="L217" s="19"/>
      <c r="M217" s="19"/>
      <c r="N217" s="19"/>
      <c r="O217" s="19"/>
      <c r="P217" s="25"/>
      <c r="Q217" s="3"/>
      <c r="R217" s="3"/>
      <c r="S217" s="25"/>
    </row>
    <row r="218" spans="1:19" x14ac:dyDescent="0.25">
      <c r="A218" s="162"/>
      <c r="B218" s="157"/>
      <c r="C218" s="162"/>
      <c r="D218" s="162"/>
      <c r="E218" s="162"/>
      <c r="F218" s="163"/>
      <c r="G218" s="26">
        <f>SUM(G212)</f>
        <v>0</v>
      </c>
      <c r="H218" s="26">
        <f t="shared" ref="H218:S218" si="74">SUM(H212)</f>
        <v>0</v>
      </c>
      <c r="I218" s="26">
        <f>SUM(I217)</f>
        <v>0</v>
      </c>
      <c r="J218" s="26">
        <f>SUM(J217)</f>
        <v>0</v>
      </c>
      <c r="K218" s="26">
        <f>SUM(K217)</f>
        <v>0</v>
      </c>
      <c r="L218" s="26">
        <f>SUM(L217)</f>
        <v>0</v>
      </c>
      <c r="M218" s="26">
        <f t="shared" ref="M218:N218" si="75">SUM(M217)</f>
        <v>0</v>
      </c>
      <c r="N218" s="26">
        <f t="shared" si="75"/>
        <v>0</v>
      </c>
      <c r="O218" s="26">
        <f t="shared" si="74"/>
        <v>0</v>
      </c>
      <c r="P218" s="26">
        <f t="shared" si="74"/>
        <v>1653000</v>
      </c>
      <c r="Q218" s="26">
        <f t="shared" si="74"/>
        <v>1653000</v>
      </c>
      <c r="R218" s="26">
        <f t="shared" si="74"/>
        <v>1653000</v>
      </c>
      <c r="S218" s="26">
        <f t="shared" si="74"/>
        <v>9000</v>
      </c>
    </row>
    <row r="219" spans="1:19" x14ac:dyDescent="0.25">
      <c r="A219" s="223" t="s">
        <v>25</v>
      </c>
      <c r="B219" s="165"/>
      <c r="C219" s="166"/>
      <c r="D219" s="166"/>
      <c r="E219" s="166"/>
      <c r="F219" s="166"/>
      <c r="G219" s="21"/>
      <c r="H219" s="21"/>
      <c r="I219" s="21"/>
      <c r="J219" s="21"/>
      <c r="K219" s="21"/>
      <c r="L219" s="21"/>
      <c r="M219" s="21"/>
      <c r="N219" s="21"/>
      <c r="O219" s="21"/>
      <c r="P219" s="21"/>
      <c r="Q219" s="21"/>
      <c r="R219" s="21"/>
      <c r="S219" s="21"/>
    </row>
    <row r="220" spans="1:19" x14ac:dyDescent="0.25">
      <c r="A220" s="162" t="s">
        <v>266</v>
      </c>
      <c r="B220" s="162"/>
      <c r="C220" s="153"/>
      <c r="D220" s="155" t="s">
        <v>267</v>
      </c>
      <c r="E220" s="153"/>
      <c r="F220" s="153"/>
      <c r="G220" s="11"/>
      <c r="H220" s="13"/>
      <c r="I220" s="11"/>
      <c r="J220" s="11"/>
      <c r="K220" s="11"/>
      <c r="L220" s="11"/>
      <c r="M220" s="11"/>
      <c r="N220" s="11"/>
      <c r="O220" s="11"/>
      <c r="P220" s="25"/>
      <c r="Q220" s="3"/>
      <c r="R220" s="3"/>
      <c r="S220" s="25"/>
    </row>
    <row r="221" spans="1:19" x14ac:dyDescent="0.25">
      <c r="A221" s="162"/>
      <c r="B221" s="162">
        <v>1</v>
      </c>
      <c r="C221" s="162"/>
      <c r="D221" s="163"/>
      <c r="E221" s="162"/>
      <c r="F221" s="163"/>
      <c r="G221" s="26">
        <f>SUM(G220)</f>
        <v>0</v>
      </c>
      <c r="H221" s="26">
        <f t="shared" ref="H221:S221" si="76">SUM(H220)</f>
        <v>0</v>
      </c>
      <c r="I221" s="26">
        <f t="shared" si="76"/>
        <v>0</v>
      </c>
      <c r="J221" s="26">
        <f t="shared" si="76"/>
        <v>0</v>
      </c>
      <c r="K221" s="26">
        <f t="shared" si="76"/>
        <v>0</v>
      </c>
      <c r="L221" s="26">
        <f t="shared" si="76"/>
        <v>0</v>
      </c>
      <c r="M221" s="26">
        <f t="shared" si="76"/>
        <v>0</v>
      </c>
      <c r="N221" s="26">
        <f t="shared" si="76"/>
        <v>0</v>
      </c>
      <c r="O221" s="26">
        <f t="shared" si="76"/>
        <v>0</v>
      </c>
      <c r="P221" s="26">
        <f t="shared" si="76"/>
        <v>0</v>
      </c>
      <c r="Q221" s="26">
        <f t="shared" si="76"/>
        <v>0</v>
      </c>
      <c r="R221" s="26">
        <f t="shared" si="76"/>
        <v>0</v>
      </c>
      <c r="S221" s="26">
        <f t="shared" si="76"/>
        <v>0</v>
      </c>
    </row>
    <row r="222" spans="1:19" x14ac:dyDescent="0.25">
      <c r="A222" s="223" t="s">
        <v>26</v>
      </c>
      <c r="B222" s="165"/>
      <c r="C222" s="166"/>
      <c r="D222" s="166"/>
      <c r="E222" s="166"/>
      <c r="F222" s="166"/>
      <c r="G222" s="21"/>
      <c r="H222" s="21"/>
      <c r="I222" s="21"/>
      <c r="J222" s="21"/>
      <c r="K222" s="21"/>
      <c r="L222" s="21"/>
      <c r="M222" s="21"/>
      <c r="N222" s="21"/>
      <c r="O222" s="21"/>
      <c r="P222" s="21"/>
      <c r="Q222" s="21"/>
      <c r="R222" s="21"/>
      <c r="S222" s="21"/>
    </row>
    <row r="223" spans="1:19" x14ac:dyDescent="0.25">
      <c r="A223" s="153"/>
      <c r="B223" s="162"/>
      <c r="C223" s="153"/>
      <c r="D223" s="155"/>
      <c r="E223" s="153"/>
      <c r="F223" s="155"/>
      <c r="G223" s="11"/>
      <c r="H223" s="19"/>
      <c r="I223" s="11"/>
      <c r="J223" s="11"/>
      <c r="K223" s="11"/>
      <c r="L223" s="11"/>
      <c r="M223" s="11"/>
      <c r="N223" s="11"/>
      <c r="O223" s="11"/>
      <c r="P223" s="25"/>
      <c r="Q223" s="3"/>
      <c r="R223" s="3"/>
      <c r="S223" s="25"/>
    </row>
    <row r="224" spans="1:19" x14ac:dyDescent="0.25">
      <c r="A224" s="162"/>
      <c r="B224" s="157"/>
      <c r="C224" s="162"/>
      <c r="D224" s="163"/>
      <c r="E224" s="162"/>
      <c r="F224" s="163"/>
      <c r="G224" s="26">
        <f>SUM(G223)</f>
        <v>0</v>
      </c>
      <c r="H224" s="26">
        <f t="shared" ref="H224:S224" si="77">SUM(H223)</f>
        <v>0</v>
      </c>
      <c r="I224" s="26">
        <f t="shared" si="77"/>
        <v>0</v>
      </c>
      <c r="J224" s="26">
        <f t="shared" si="77"/>
        <v>0</v>
      </c>
      <c r="K224" s="26">
        <f t="shared" si="77"/>
        <v>0</v>
      </c>
      <c r="L224" s="26">
        <f t="shared" si="77"/>
        <v>0</v>
      </c>
      <c r="M224" s="26">
        <f t="shared" si="77"/>
        <v>0</v>
      </c>
      <c r="N224" s="26">
        <f t="shared" si="77"/>
        <v>0</v>
      </c>
      <c r="O224" s="26">
        <f t="shared" si="77"/>
        <v>0</v>
      </c>
      <c r="P224" s="26">
        <f t="shared" si="77"/>
        <v>0</v>
      </c>
      <c r="Q224" s="26">
        <f t="shared" si="77"/>
        <v>0</v>
      </c>
      <c r="R224" s="26">
        <f t="shared" si="77"/>
        <v>0</v>
      </c>
      <c r="S224" s="26">
        <f t="shared" si="77"/>
        <v>0</v>
      </c>
    </row>
    <row r="225" spans="1:19" x14ac:dyDescent="0.25">
      <c r="A225" s="223" t="s">
        <v>27</v>
      </c>
      <c r="B225" s="165"/>
      <c r="C225" s="166"/>
      <c r="D225" s="166"/>
      <c r="E225" s="166"/>
      <c r="F225" s="166"/>
      <c r="G225" s="21"/>
      <c r="H225" s="21"/>
      <c r="I225" s="21"/>
      <c r="J225" s="21"/>
      <c r="K225" s="21"/>
      <c r="L225" s="21"/>
      <c r="M225" s="21"/>
      <c r="N225" s="21"/>
      <c r="O225" s="21"/>
      <c r="P225" s="21"/>
      <c r="Q225" s="21" t="s">
        <v>28</v>
      </c>
      <c r="R225" s="21"/>
      <c r="S225" s="20"/>
    </row>
    <row r="226" spans="1:19" x14ac:dyDescent="0.25">
      <c r="A226" s="153" t="s">
        <v>839</v>
      </c>
      <c r="B226" s="162"/>
      <c r="C226" s="153"/>
      <c r="D226" s="155" t="s">
        <v>45</v>
      </c>
      <c r="E226" s="153"/>
      <c r="F226" s="153"/>
      <c r="G226" s="11"/>
      <c r="H226" s="13"/>
      <c r="I226" s="11"/>
      <c r="J226" s="11"/>
      <c r="K226" s="11"/>
      <c r="L226" s="11">
        <v>10000</v>
      </c>
      <c r="M226" s="11"/>
      <c r="N226" s="11"/>
      <c r="O226" s="11"/>
      <c r="P226" s="25">
        <f>SUM(I226:O226)</f>
        <v>10000</v>
      </c>
      <c r="Q226" s="3">
        <f t="shared" ref="Q226:Q227" si="78">(P226-G226)</f>
        <v>10000</v>
      </c>
      <c r="R226" s="3">
        <f t="shared" ref="R226:R227" si="79">(Q226-O226)</f>
        <v>10000</v>
      </c>
      <c r="S226" s="25"/>
    </row>
    <row r="227" spans="1:19" x14ac:dyDescent="0.25">
      <c r="A227" s="153" t="s">
        <v>268</v>
      </c>
      <c r="B227" s="162"/>
      <c r="C227" s="153"/>
      <c r="D227" s="155" t="s">
        <v>45</v>
      </c>
      <c r="E227" s="153"/>
      <c r="F227" s="153"/>
      <c r="G227" s="11"/>
      <c r="H227" s="13"/>
      <c r="I227" s="11"/>
      <c r="J227" s="11"/>
      <c r="K227" s="11"/>
      <c r="L227" s="11">
        <v>5000</v>
      </c>
      <c r="M227" s="11"/>
      <c r="N227" s="11"/>
      <c r="O227" s="11"/>
      <c r="P227" s="25">
        <f>SUM(I227:O227)</f>
        <v>5000</v>
      </c>
      <c r="Q227" s="3">
        <f t="shared" si="78"/>
        <v>5000</v>
      </c>
      <c r="R227" s="3">
        <f t="shared" si="79"/>
        <v>5000</v>
      </c>
      <c r="S227" s="25"/>
    </row>
    <row r="228" spans="1:19" x14ac:dyDescent="0.25">
      <c r="A228" s="157"/>
      <c r="B228" s="162"/>
      <c r="C228" s="153"/>
      <c r="D228" s="155"/>
      <c r="E228" s="153"/>
      <c r="F228" s="155"/>
      <c r="G228" s="26">
        <f>SUM(G226:G227)</f>
        <v>0</v>
      </c>
      <c r="H228" s="26">
        <f t="shared" ref="H228:S228" si="80">SUM(H226:H227)</f>
        <v>0</v>
      </c>
      <c r="I228" s="26">
        <f t="shared" si="80"/>
        <v>0</v>
      </c>
      <c r="J228" s="26">
        <f t="shared" si="80"/>
        <v>0</v>
      </c>
      <c r="K228" s="26">
        <f t="shared" si="80"/>
        <v>0</v>
      </c>
      <c r="L228" s="26">
        <f t="shared" si="80"/>
        <v>15000</v>
      </c>
      <c r="M228" s="26">
        <f t="shared" si="80"/>
        <v>0</v>
      </c>
      <c r="N228" s="26">
        <f t="shared" si="80"/>
        <v>0</v>
      </c>
      <c r="O228" s="26">
        <f t="shared" si="80"/>
        <v>0</v>
      </c>
      <c r="P228" s="26">
        <f t="shared" si="80"/>
        <v>15000</v>
      </c>
      <c r="Q228" s="26">
        <f t="shared" si="80"/>
        <v>15000</v>
      </c>
      <c r="R228" s="26">
        <f t="shared" si="80"/>
        <v>15000</v>
      </c>
      <c r="S228" s="26">
        <f t="shared" si="80"/>
        <v>0</v>
      </c>
    </row>
    <row r="229" spans="1:19" x14ac:dyDescent="0.25">
      <c r="A229" s="160" t="s">
        <v>29</v>
      </c>
      <c r="B229" s="160"/>
      <c r="C229" s="224"/>
      <c r="D229" s="224"/>
      <c r="E229" s="224"/>
      <c r="F229" s="224"/>
      <c r="G229" s="26">
        <f t="shared" ref="G229:S229" si="81">SUM(G228,G224,G221,G218)</f>
        <v>0</v>
      </c>
      <c r="H229" s="26">
        <f t="shared" si="81"/>
        <v>0</v>
      </c>
      <c r="I229" s="26">
        <f t="shared" si="81"/>
        <v>0</v>
      </c>
      <c r="J229" s="26">
        <f t="shared" si="81"/>
        <v>0</v>
      </c>
      <c r="K229" s="26">
        <f t="shared" si="81"/>
        <v>0</v>
      </c>
      <c r="L229" s="26">
        <f>SUM(L228,L224,L221,L218)</f>
        <v>15000</v>
      </c>
      <c r="M229" s="26">
        <f t="shared" si="81"/>
        <v>0</v>
      </c>
      <c r="N229" s="26">
        <f t="shared" si="81"/>
        <v>0</v>
      </c>
      <c r="O229" s="26">
        <f t="shared" si="81"/>
        <v>0</v>
      </c>
      <c r="P229" s="26">
        <f t="shared" si="81"/>
        <v>1668000</v>
      </c>
      <c r="Q229" s="26">
        <f t="shared" si="81"/>
        <v>1668000</v>
      </c>
      <c r="R229" s="26">
        <f t="shared" si="81"/>
        <v>1668000</v>
      </c>
      <c r="S229" s="26">
        <f t="shared" si="81"/>
        <v>9000</v>
      </c>
    </row>
    <row r="230" spans="1:19" x14ac:dyDescent="0.25">
      <c r="A230" s="263" t="s">
        <v>674</v>
      </c>
      <c r="B230" s="263"/>
      <c r="C230" s="263"/>
      <c r="D230" s="263"/>
      <c r="E230" s="263"/>
      <c r="F230" s="263"/>
      <c r="G230" s="263"/>
      <c r="H230" s="263"/>
      <c r="I230" s="263"/>
      <c r="J230" s="263"/>
      <c r="K230" s="263"/>
      <c r="L230" s="263"/>
      <c r="M230" s="263"/>
      <c r="N230" s="263"/>
      <c r="O230" s="263"/>
      <c r="P230" s="263"/>
      <c r="Q230" s="263"/>
      <c r="R230" s="263"/>
      <c r="S230" s="263"/>
    </row>
    <row r="231" spans="1:19" x14ac:dyDescent="0.25">
      <c r="A231" s="263"/>
      <c r="B231" s="263"/>
      <c r="C231" s="263"/>
      <c r="D231" s="263"/>
      <c r="E231" s="263"/>
      <c r="F231" s="263"/>
      <c r="G231" s="263"/>
      <c r="H231" s="263"/>
      <c r="I231" s="263"/>
      <c r="J231" s="263"/>
      <c r="K231" s="263"/>
      <c r="L231" s="263"/>
      <c r="M231" s="263"/>
      <c r="N231" s="263"/>
      <c r="O231" s="263"/>
      <c r="P231" s="263"/>
      <c r="Q231" s="263"/>
      <c r="R231" s="263"/>
      <c r="S231" s="263"/>
    </row>
    <row r="232" spans="1:19" ht="47.25" x14ac:dyDescent="0.25">
      <c r="A232" s="147" t="s">
        <v>0</v>
      </c>
      <c r="B232" s="147" t="s">
        <v>1</v>
      </c>
      <c r="C232" s="147" t="s">
        <v>2</v>
      </c>
      <c r="D232" s="148" t="s">
        <v>3</v>
      </c>
      <c r="E232" s="149" t="s">
        <v>4</v>
      </c>
      <c r="F232" s="148" t="s">
        <v>5</v>
      </c>
      <c r="G232" s="15" t="s">
        <v>6</v>
      </c>
      <c r="H232" s="15" t="s">
        <v>7</v>
      </c>
      <c r="I232" s="16" t="s">
        <v>8</v>
      </c>
      <c r="J232" s="16" t="s">
        <v>9</v>
      </c>
      <c r="K232" s="16" t="s">
        <v>10</v>
      </c>
      <c r="L232" s="16" t="s">
        <v>11</v>
      </c>
      <c r="M232" s="16" t="s">
        <v>12</v>
      </c>
      <c r="N232" s="16" t="s">
        <v>13</v>
      </c>
      <c r="O232" s="16" t="s">
        <v>14</v>
      </c>
      <c r="P232" s="16" t="s">
        <v>15</v>
      </c>
      <c r="Q232" s="16" t="s">
        <v>16</v>
      </c>
      <c r="R232" s="16" t="s">
        <v>17</v>
      </c>
      <c r="S232" s="16" t="s">
        <v>18</v>
      </c>
    </row>
    <row r="233" spans="1:19" x14ac:dyDescent="0.25">
      <c r="A233" s="150" t="s">
        <v>19</v>
      </c>
      <c r="B233" s="151"/>
      <c r="C233" s="152"/>
      <c r="D233" s="152"/>
      <c r="E233" s="152"/>
      <c r="F233" s="152"/>
      <c r="G233" s="9"/>
      <c r="H233" s="9"/>
      <c r="I233" s="9"/>
      <c r="J233" s="9"/>
      <c r="K233" s="9"/>
      <c r="L233" s="9"/>
      <c r="M233" s="9"/>
      <c r="N233" s="9"/>
      <c r="O233" s="9"/>
      <c r="P233" s="9"/>
      <c r="Q233" s="9"/>
      <c r="R233" s="9"/>
      <c r="S233" s="8"/>
    </row>
    <row r="234" spans="1:19" x14ac:dyDescent="0.25">
      <c r="A234" s="153" t="s">
        <v>269</v>
      </c>
      <c r="B234" s="154" t="s">
        <v>197</v>
      </c>
      <c r="C234" s="153" t="s">
        <v>270</v>
      </c>
      <c r="D234" s="155" t="s">
        <v>271</v>
      </c>
      <c r="E234" s="153" t="s">
        <v>272</v>
      </c>
      <c r="F234" s="156"/>
      <c r="G234" s="2"/>
      <c r="H234" s="2"/>
      <c r="I234" s="2">
        <v>1000000</v>
      </c>
      <c r="J234" s="2">
        <v>1000000</v>
      </c>
      <c r="K234" s="2">
        <v>1000000</v>
      </c>
      <c r="L234" s="2">
        <v>1000000</v>
      </c>
      <c r="M234" s="2"/>
      <c r="N234" s="2">
        <v>20000000</v>
      </c>
      <c r="O234" s="2"/>
      <c r="P234" s="3">
        <f>SUM(I234:O234)</f>
        <v>24000000</v>
      </c>
      <c r="Q234" s="3">
        <f t="shared" ref="Q234" si="82">(P234-G234)</f>
        <v>24000000</v>
      </c>
      <c r="R234" s="3">
        <f t="shared" ref="R234" si="83">(Q234-O234)</f>
        <v>24000000</v>
      </c>
      <c r="S234" s="3"/>
    </row>
    <row r="235" spans="1:19" x14ac:dyDescent="0.25">
      <c r="A235" s="154"/>
      <c r="B235" s="157"/>
      <c r="C235" s="154"/>
      <c r="D235" s="154"/>
      <c r="E235" s="154"/>
      <c r="F235" s="158"/>
      <c r="G235" s="4">
        <f>SUM(G234)</f>
        <v>0</v>
      </c>
      <c r="H235" s="4">
        <f t="shared" ref="H235:S235" si="84">SUM(H234)</f>
        <v>0</v>
      </c>
      <c r="I235" s="4">
        <f t="shared" si="84"/>
        <v>1000000</v>
      </c>
      <c r="J235" s="4">
        <f t="shared" si="84"/>
        <v>1000000</v>
      </c>
      <c r="K235" s="4">
        <f t="shared" si="84"/>
        <v>1000000</v>
      </c>
      <c r="L235" s="4">
        <f t="shared" si="84"/>
        <v>1000000</v>
      </c>
      <c r="M235" s="4">
        <f t="shared" si="84"/>
        <v>0</v>
      </c>
      <c r="N235" s="4">
        <f t="shared" si="84"/>
        <v>20000000</v>
      </c>
      <c r="O235" s="4">
        <f t="shared" si="84"/>
        <v>0</v>
      </c>
      <c r="P235" s="4">
        <f t="shared" si="84"/>
        <v>24000000</v>
      </c>
      <c r="Q235" s="4">
        <f t="shared" si="84"/>
        <v>24000000</v>
      </c>
      <c r="R235" s="4">
        <f t="shared" si="84"/>
        <v>24000000</v>
      </c>
      <c r="S235" s="4">
        <f t="shared" si="84"/>
        <v>0</v>
      </c>
    </row>
    <row r="236" spans="1:19" x14ac:dyDescent="0.25">
      <c r="A236" s="150" t="s">
        <v>25</v>
      </c>
      <c r="B236" s="151"/>
      <c r="C236" s="152"/>
      <c r="D236" s="152"/>
      <c r="E236" s="152"/>
      <c r="F236" s="152"/>
      <c r="G236" s="9"/>
      <c r="H236" s="9"/>
      <c r="I236" s="9"/>
      <c r="J236" s="9"/>
      <c r="K236" s="9"/>
      <c r="L236" s="9"/>
      <c r="M236" s="9"/>
      <c r="N236" s="9"/>
      <c r="O236" s="9"/>
      <c r="P236" s="9"/>
      <c r="Q236" s="9"/>
      <c r="R236" s="9"/>
      <c r="S236" s="9"/>
    </row>
    <row r="237" spans="1:19" x14ac:dyDescent="0.25">
      <c r="A237" s="153"/>
      <c r="B237" s="154"/>
      <c r="C237" s="153"/>
      <c r="D237" s="155"/>
      <c r="E237" s="153"/>
      <c r="F237" s="153"/>
      <c r="G237" s="11"/>
      <c r="H237" s="12"/>
      <c r="I237" s="11"/>
      <c r="J237" s="11"/>
      <c r="K237" s="11"/>
      <c r="L237" s="11"/>
      <c r="M237" s="11"/>
      <c r="N237" s="11"/>
      <c r="O237" s="11"/>
      <c r="P237" s="3"/>
      <c r="Q237" s="3"/>
      <c r="R237" s="3"/>
      <c r="S237" s="3"/>
    </row>
    <row r="238" spans="1:19" x14ac:dyDescent="0.25">
      <c r="A238" s="154"/>
      <c r="B238" s="157"/>
      <c r="C238" s="154"/>
      <c r="D238" s="158"/>
      <c r="E238" s="154"/>
      <c r="F238" s="158"/>
      <c r="G238" s="4">
        <f>SUM(G237)</f>
        <v>0</v>
      </c>
      <c r="H238" s="4">
        <f t="shared" ref="H238:S238" si="85">SUM(H237)</f>
        <v>0</v>
      </c>
      <c r="I238" s="4">
        <f t="shared" si="85"/>
        <v>0</v>
      </c>
      <c r="J238" s="4">
        <f t="shared" si="85"/>
        <v>0</v>
      </c>
      <c r="K238" s="4">
        <f t="shared" si="85"/>
        <v>0</v>
      </c>
      <c r="L238" s="4">
        <f t="shared" si="85"/>
        <v>0</v>
      </c>
      <c r="M238" s="4">
        <f t="shared" si="85"/>
        <v>0</v>
      </c>
      <c r="N238" s="4">
        <f t="shared" si="85"/>
        <v>0</v>
      </c>
      <c r="O238" s="4">
        <f t="shared" si="85"/>
        <v>0</v>
      </c>
      <c r="P238" s="4">
        <f t="shared" si="85"/>
        <v>0</v>
      </c>
      <c r="Q238" s="4">
        <f t="shared" si="85"/>
        <v>0</v>
      </c>
      <c r="R238" s="4">
        <f t="shared" si="85"/>
        <v>0</v>
      </c>
      <c r="S238" s="4">
        <f t="shared" si="85"/>
        <v>0</v>
      </c>
    </row>
    <row r="239" spans="1:19" x14ac:dyDescent="0.25">
      <c r="A239" s="150" t="s">
        <v>26</v>
      </c>
      <c r="B239" s="151"/>
      <c r="C239" s="152"/>
      <c r="D239" s="152"/>
      <c r="E239" s="152"/>
      <c r="F239" s="152"/>
      <c r="G239" s="9"/>
      <c r="H239" s="9"/>
      <c r="I239" s="9"/>
      <c r="J239" s="9"/>
      <c r="K239" s="9"/>
      <c r="L239" s="9"/>
      <c r="M239" s="9"/>
      <c r="N239" s="9"/>
      <c r="O239" s="9"/>
      <c r="P239" s="9"/>
      <c r="Q239" s="9"/>
      <c r="R239" s="9"/>
      <c r="S239" s="9"/>
    </row>
    <row r="240" spans="1:19" x14ac:dyDescent="0.25">
      <c r="A240" s="153"/>
      <c r="B240" s="154"/>
      <c r="C240" s="153"/>
      <c r="D240" s="155"/>
      <c r="E240" s="153"/>
      <c r="F240" s="155"/>
      <c r="G240" s="11"/>
      <c r="H240" s="2"/>
      <c r="I240" s="11"/>
      <c r="J240" s="11"/>
      <c r="K240" s="11"/>
      <c r="L240" s="11"/>
      <c r="M240" s="11"/>
      <c r="N240" s="11"/>
      <c r="O240" s="11"/>
      <c r="P240" s="3"/>
      <c r="Q240" s="3"/>
      <c r="R240" s="3"/>
      <c r="S240" s="3"/>
    </row>
    <row r="241" spans="1:19" x14ac:dyDescent="0.25">
      <c r="A241" s="154"/>
      <c r="B241" s="157"/>
      <c r="C241" s="154"/>
      <c r="D241" s="158"/>
      <c r="E241" s="154"/>
      <c r="F241" s="158"/>
      <c r="G241" s="4">
        <f>SUM(G240)</f>
        <v>0</v>
      </c>
      <c r="H241" s="4">
        <f t="shared" ref="H241:S241" si="86">SUM(H240)</f>
        <v>0</v>
      </c>
      <c r="I241" s="4">
        <f t="shared" si="86"/>
        <v>0</v>
      </c>
      <c r="J241" s="4">
        <f t="shared" si="86"/>
        <v>0</v>
      </c>
      <c r="K241" s="4">
        <f t="shared" si="86"/>
        <v>0</v>
      </c>
      <c r="L241" s="4">
        <f t="shared" si="86"/>
        <v>0</v>
      </c>
      <c r="M241" s="4">
        <f t="shared" si="86"/>
        <v>0</v>
      </c>
      <c r="N241" s="4">
        <f t="shared" si="86"/>
        <v>0</v>
      </c>
      <c r="O241" s="4">
        <f t="shared" si="86"/>
        <v>0</v>
      </c>
      <c r="P241" s="4">
        <f t="shared" si="86"/>
        <v>0</v>
      </c>
      <c r="Q241" s="4">
        <f t="shared" si="86"/>
        <v>0</v>
      </c>
      <c r="R241" s="4">
        <f t="shared" si="86"/>
        <v>0</v>
      </c>
      <c r="S241" s="4">
        <f t="shared" si="86"/>
        <v>0</v>
      </c>
    </row>
    <row r="242" spans="1:19" x14ac:dyDescent="0.25">
      <c r="A242" s="150" t="s">
        <v>27</v>
      </c>
      <c r="B242" s="151"/>
      <c r="C242" s="152"/>
      <c r="D242" s="152"/>
      <c r="E242" s="152"/>
      <c r="F242" s="152"/>
      <c r="G242" s="9"/>
      <c r="H242" s="9"/>
      <c r="I242" s="9"/>
      <c r="J242" s="9"/>
      <c r="K242" s="9"/>
      <c r="L242" s="9"/>
      <c r="M242" s="9"/>
      <c r="N242" s="9"/>
      <c r="O242" s="9"/>
      <c r="P242" s="9"/>
      <c r="Q242" s="9" t="s">
        <v>28</v>
      </c>
      <c r="R242" s="9"/>
      <c r="S242" s="8"/>
    </row>
    <row r="243" spans="1:19" x14ac:dyDescent="0.25">
      <c r="A243" s="153"/>
      <c r="B243" s="154"/>
      <c r="C243" s="153"/>
      <c r="D243" s="155"/>
      <c r="E243" s="153"/>
      <c r="F243" s="153"/>
      <c r="G243" s="11"/>
      <c r="H243" s="2"/>
      <c r="I243" s="11"/>
      <c r="J243" s="11"/>
      <c r="K243" s="11"/>
      <c r="L243" s="11"/>
      <c r="M243" s="11"/>
      <c r="N243" s="11"/>
      <c r="O243" s="11"/>
      <c r="P243" s="3"/>
      <c r="Q243" s="3"/>
      <c r="R243" s="3"/>
      <c r="S243" s="3"/>
    </row>
    <row r="244" spans="1:19" x14ac:dyDescent="0.25">
      <c r="A244" s="147"/>
      <c r="B244" s="154"/>
      <c r="C244" s="156"/>
      <c r="D244" s="159"/>
      <c r="E244" s="156"/>
      <c r="F244" s="159"/>
      <c r="G244" s="4">
        <f>SUM(G243)</f>
        <v>0</v>
      </c>
      <c r="H244" s="4">
        <f t="shared" ref="H244:S244" si="87">SUM(H243)</f>
        <v>0</v>
      </c>
      <c r="I244" s="4">
        <f t="shared" si="87"/>
        <v>0</v>
      </c>
      <c r="J244" s="4">
        <f t="shared" si="87"/>
        <v>0</v>
      </c>
      <c r="K244" s="4">
        <f t="shared" si="87"/>
        <v>0</v>
      </c>
      <c r="L244" s="4">
        <f t="shared" si="87"/>
        <v>0</v>
      </c>
      <c r="M244" s="4">
        <f t="shared" si="87"/>
        <v>0</v>
      </c>
      <c r="N244" s="4">
        <f t="shared" si="87"/>
        <v>0</v>
      </c>
      <c r="O244" s="4">
        <f t="shared" si="87"/>
        <v>0</v>
      </c>
      <c r="P244" s="4">
        <f t="shared" si="87"/>
        <v>0</v>
      </c>
      <c r="Q244" s="4">
        <f t="shared" si="87"/>
        <v>0</v>
      </c>
      <c r="R244" s="4">
        <f t="shared" si="87"/>
        <v>0</v>
      </c>
      <c r="S244" s="4">
        <f t="shared" si="87"/>
        <v>0</v>
      </c>
    </row>
    <row r="245" spans="1:19" ht="16.5" thickBot="1" x14ac:dyDescent="0.3">
      <c r="A245" s="160" t="s">
        <v>29</v>
      </c>
      <c r="B245" s="160"/>
      <c r="C245" s="161"/>
      <c r="D245" s="161"/>
      <c r="E245" s="161"/>
      <c r="F245" s="161"/>
      <c r="G245" s="4">
        <f t="shared" ref="G245:S245" si="88">SUM(G244,G241,G238,G235)</f>
        <v>0</v>
      </c>
      <c r="H245" s="4">
        <f t="shared" si="88"/>
        <v>0</v>
      </c>
      <c r="I245" s="4">
        <f t="shared" si="88"/>
        <v>1000000</v>
      </c>
      <c r="J245" s="4">
        <f t="shared" si="88"/>
        <v>1000000</v>
      </c>
      <c r="K245" s="4">
        <f t="shared" si="88"/>
        <v>1000000</v>
      </c>
      <c r="L245" s="4">
        <f t="shared" si="88"/>
        <v>1000000</v>
      </c>
      <c r="M245" s="4">
        <f t="shared" si="88"/>
        <v>0</v>
      </c>
      <c r="N245" s="4">
        <f t="shared" si="88"/>
        <v>20000000</v>
      </c>
      <c r="O245" s="4">
        <f t="shared" si="88"/>
        <v>0</v>
      </c>
      <c r="P245" s="4">
        <f t="shared" si="88"/>
        <v>24000000</v>
      </c>
      <c r="Q245" s="4">
        <f t="shared" si="88"/>
        <v>24000000</v>
      </c>
      <c r="R245" s="4">
        <f t="shared" si="88"/>
        <v>24000000</v>
      </c>
      <c r="S245" s="4">
        <f t="shared" si="88"/>
        <v>0</v>
      </c>
    </row>
    <row r="246" spans="1:19" ht="16.5" customHeight="1" thickTop="1" x14ac:dyDescent="0.25">
      <c r="A246" s="266" t="s">
        <v>675</v>
      </c>
      <c r="B246" s="266"/>
      <c r="C246" s="266"/>
      <c r="D246" s="266"/>
      <c r="E246" s="266"/>
      <c r="F246" s="266"/>
      <c r="G246" s="266"/>
      <c r="H246" s="266"/>
      <c r="I246" s="266"/>
      <c r="J246" s="266"/>
      <c r="K246" s="266"/>
      <c r="L246" s="266"/>
      <c r="M246" s="266"/>
      <c r="N246" s="266"/>
      <c r="O246" s="266"/>
      <c r="P246" s="266"/>
      <c r="Q246" s="266"/>
      <c r="R246" s="266"/>
      <c r="S246" s="266"/>
    </row>
    <row r="247" spans="1:19" ht="15.75" customHeight="1" x14ac:dyDescent="0.25">
      <c r="A247" s="267"/>
      <c r="B247" s="267"/>
      <c r="C247" s="267"/>
      <c r="D247" s="267"/>
      <c r="E247" s="267"/>
      <c r="F247" s="267"/>
      <c r="G247" s="267"/>
      <c r="H247" s="267"/>
      <c r="I247" s="267"/>
      <c r="J247" s="267"/>
      <c r="K247" s="267"/>
      <c r="L247" s="267"/>
      <c r="M247" s="267"/>
      <c r="N247" s="267"/>
      <c r="O247" s="267"/>
      <c r="P247" s="267"/>
      <c r="Q247" s="267"/>
      <c r="R247" s="267"/>
      <c r="S247" s="267"/>
    </row>
    <row r="248" spans="1:19" ht="47.25" x14ac:dyDescent="0.25">
      <c r="A248" s="147" t="s">
        <v>0</v>
      </c>
      <c r="B248" s="147" t="s">
        <v>1</v>
      </c>
      <c r="C248" s="147" t="s">
        <v>2</v>
      </c>
      <c r="D248" s="148" t="s">
        <v>3</v>
      </c>
      <c r="E248" s="149" t="s">
        <v>4</v>
      </c>
      <c r="F248" s="148" t="s">
        <v>5</v>
      </c>
      <c r="G248" s="15" t="s">
        <v>6</v>
      </c>
      <c r="H248" s="15" t="s">
        <v>7</v>
      </c>
      <c r="I248" s="16" t="s">
        <v>8</v>
      </c>
      <c r="J248" s="16" t="s">
        <v>9</v>
      </c>
      <c r="K248" s="16" t="s">
        <v>10</v>
      </c>
      <c r="L248" s="16" t="s">
        <v>11</v>
      </c>
      <c r="M248" s="16" t="s">
        <v>12</v>
      </c>
      <c r="N248" s="16" t="s">
        <v>13</v>
      </c>
      <c r="O248" s="16" t="s">
        <v>14</v>
      </c>
      <c r="P248" s="16" t="s">
        <v>15</v>
      </c>
      <c r="Q248" s="16" t="s">
        <v>16</v>
      </c>
      <c r="R248" s="16" t="s">
        <v>17</v>
      </c>
      <c r="S248" s="16" t="s">
        <v>18</v>
      </c>
    </row>
    <row r="249" spans="1:19" x14ac:dyDescent="0.25">
      <c r="A249" s="150" t="s">
        <v>19</v>
      </c>
      <c r="B249" s="151"/>
      <c r="C249" s="152"/>
      <c r="D249" s="152"/>
      <c r="E249" s="152"/>
      <c r="F249" s="152"/>
      <c r="G249" s="9"/>
      <c r="H249" s="9"/>
      <c r="I249" s="9"/>
      <c r="J249" s="9"/>
      <c r="K249" s="9"/>
      <c r="L249" s="9"/>
      <c r="M249" s="9"/>
      <c r="N249" s="9"/>
      <c r="O249" s="9"/>
      <c r="P249" s="9"/>
      <c r="Q249" s="9"/>
      <c r="R249" s="9"/>
      <c r="S249" s="8"/>
    </row>
    <row r="250" spans="1:19" x14ac:dyDescent="0.25">
      <c r="A250" s="156"/>
      <c r="B250" s="154"/>
      <c r="C250" s="156"/>
      <c r="D250" s="159"/>
      <c r="E250" s="156"/>
      <c r="F250" s="156"/>
      <c r="G250" s="2"/>
      <c r="H250" s="2"/>
      <c r="I250" s="2"/>
      <c r="J250" s="2"/>
      <c r="K250" s="2"/>
      <c r="L250" s="2"/>
      <c r="M250" s="2"/>
      <c r="N250" s="2"/>
      <c r="O250" s="2"/>
      <c r="P250" s="3"/>
      <c r="Q250" s="3"/>
      <c r="R250" s="3"/>
      <c r="S250" s="3" t="s">
        <v>24</v>
      </c>
    </row>
    <row r="251" spans="1:19" x14ac:dyDescent="0.25">
      <c r="A251" s="156"/>
      <c r="B251" s="154"/>
      <c r="C251" s="156"/>
      <c r="D251" s="159"/>
      <c r="E251" s="156"/>
      <c r="F251" s="156"/>
      <c r="G251" s="2"/>
      <c r="H251" s="2"/>
      <c r="I251" s="2"/>
      <c r="J251" s="2"/>
      <c r="K251" s="2"/>
      <c r="L251" s="2"/>
      <c r="M251" s="2"/>
      <c r="N251" s="2"/>
      <c r="O251" s="2"/>
      <c r="P251" s="3"/>
      <c r="Q251" s="3"/>
      <c r="R251" s="3"/>
      <c r="S251" s="3"/>
    </row>
    <row r="252" spans="1:19" x14ac:dyDescent="0.25">
      <c r="A252" s="154"/>
      <c r="B252" s="157"/>
      <c r="C252" s="154"/>
      <c r="D252" s="154"/>
      <c r="E252" s="154"/>
      <c r="F252" s="158"/>
      <c r="G252" s="4">
        <f>SUM(G250:G251)</f>
        <v>0</v>
      </c>
      <c r="H252" s="4">
        <f t="shared" ref="H252:S252" si="89">SUM(H250:H251)</f>
        <v>0</v>
      </c>
      <c r="I252" s="4">
        <f t="shared" si="89"/>
        <v>0</v>
      </c>
      <c r="J252" s="4">
        <f t="shared" si="89"/>
        <v>0</v>
      </c>
      <c r="K252" s="4">
        <f t="shared" si="89"/>
        <v>0</v>
      </c>
      <c r="L252" s="4">
        <f t="shared" si="89"/>
        <v>0</v>
      </c>
      <c r="M252" s="4">
        <f t="shared" si="89"/>
        <v>0</v>
      </c>
      <c r="N252" s="4">
        <f t="shared" si="89"/>
        <v>0</v>
      </c>
      <c r="O252" s="4">
        <f t="shared" si="89"/>
        <v>0</v>
      </c>
      <c r="P252" s="4">
        <f t="shared" si="89"/>
        <v>0</v>
      </c>
      <c r="Q252" s="4">
        <f t="shared" si="89"/>
        <v>0</v>
      </c>
      <c r="R252" s="4">
        <f t="shared" si="89"/>
        <v>0</v>
      </c>
      <c r="S252" s="4">
        <f t="shared" si="89"/>
        <v>0</v>
      </c>
    </row>
    <row r="253" spans="1:19" x14ac:dyDescent="0.25">
      <c r="A253" s="150" t="s">
        <v>25</v>
      </c>
      <c r="B253" s="151"/>
      <c r="C253" s="152"/>
      <c r="D253" s="152"/>
      <c r="E253" s="152"/>
      <c r="F253" s="152"/>
      <c r="G253" s="9"/>
      <c r="H253" s="9"/>
      <c r="I253" s="9"/>
      <c r="J253" s="9"/>
      <c r="K253" s="9"/>
      <c r="L253" s="9"/>
      <c r="M253" s="9"/>
      <c r="N253" s="9"/>
      <c r="O253" s="9"/>
      <c r="P253" s="9"/>
      <c r="Q253" s="9"/>
      <c r="R253" s="9"/>
      <c r="S253" s="9"/>
    </row>
    <row r="254" spans="1:19" x14ac:dyDescent="0.25">
      <c r="A254" s="153"/>
      <c r="B254" s="154"/>
      <c r="C254" s="153"/>
      <c r="D254" s="155"/>
      <c r="E254" s="153"/>
      <c r="F254" s="153"/>
      <c r="G254" s="11"/>
      <c r="H254" s="12"/>
      <c r="I254" s="11"/>
      <c r="J254" s="11"/>
      <c r="K254" s="11"/>
      <c r="L254" s="11"/>
      <c r="M254" s="11"/>
      <c r="N254" s="11"/>
      <c r="O254" s="11"/>
      <c r="P254" s="3">
        <f>SUM(I254:O254)</f>
        <v>0</v>
      </c>
      <c r="Q254" s="3">
        <f t="shared" ref="Q254" si="90">(P254-G254)</f>
        <v>0</v>
      </c>
      <c r="R254" s="3">
        <f t="shared" ref="R254" si="91">(Q254-O254)</f>
        <v>0</v>
      </c>
      <c r="S254" s="3"/>
    </row>
    <row r="255" spans="1:19" x14ac:dyDescent="0.25">
      <c r="A255" s="154"/>
      <c r="B255" s="157"/>
      <c r="C255" s="154"/>
      <c r="D255" s="158"/>
      <c r="E255" s="154"/>
      <c r="F255" s="158"/>
      <c r="G255" s="4">
        <f>SUM(G254)</f>
        <v>0</v>
      </c>
      <c r="H255" s="4">
        <f t="shared" ref="H255:S255" si="92">SUM(H254)</f>
        <v>0</v>
      </c>
      <c r="I255" s="4">
        <f t="shared" si="92"/>
        <v>0</v>
      </c>
      <c r="J255" s="4">
        <f t="shared" si="92"/>
        <v>0</v>
      </c>
      <c r="K255" s="4">
        <f t="shared" si="92"/>
        <v>0</v>
      </c>
      <c r="L255" s="4">
        <f t="shared" si="92"/>
        <v>0</v>
      </c>
      <c r="M255" s="4">
        <f t="shared" si="92"/>
        <v>0</v>
      </c>
      <c r="N255" s="4">
        <f t="shared" si="92"/>
        <v>0</v>
      </c>
      <c r="O255" s="4">
        <f t="shared" si="92"/>
        <v>0</v>
      </c>
      <c r="P255" s="4">
        <f t="shared" si="92"/>
        <v>0</v>
      </c>
      <c r="Q255" s="4">
        <f t="shared" si="92"/>
        <v>0</v>
      </c>
      <c r="R255" s="4">
        <f t="shared" si="92"/>
        <v>0</v>
      </c>
      <c r="S255" s="4">
        <f t="shared" si="92"/>
        <v>0</v>
      </c>
    </row>
    <row r="256" spans="1:19" x14ac:dyDescent="0.25">
      <c r="A256" s="150" t="s">
        <v>26</v>
      </c>
      <c r="B256" s="151"/>
      <c r="C256" s="152"/>
      <c r="D256" s="152"/>
      <c r="E256" s="152"/>
      <c r="F256" s="152"/>
      <c r="G256" s="9"/>
      <c r="H256" s="9"/>
      <c r="I256" s="9"/>
      <c r="J256" s="9"/>
      <c r="K256" s="9"/>
      <c r="L256" s="9"/>
      <c r="M256" s="9"/>
      <c r="N256" s="9"/>
      <c r="O256" s="9"/>
      <c r="P256" s="9"/>
      <c r="Q256" s="9"/>
      <c r="R256" s="9"/>
      <c r="S256" s="9"/>
    </row>
    <row r="257" spans="1:19" x14ac:dyDescent="0.25">
      <c r="A257" s="153" t="s">
        <v>273</v>
      </c>
      <c r="B257" s="154" t="s">
        <v>274</v>
      </c>
      <c r="C257" s="153" t="s">
        <v>275</v>
      </c>
      <c r="D257" s="155">
        <v>6</v>
      </c>
      <c r="E257" s="153" t="s">
        <v>35</v>
      </c>
      <c r="F257" s="155" t="s">
        <v>35</v>
      </c>
      <c r="G257" s="11"/>
      <c r="H257" s="2"/>
      <c r="I257" s="11"/>
      <c r="J257" s="11"/>
      <c r="K257" s="11"/>
      <c r="L257" s="11"/>
      <c r="M257" s="11">
        <v>55000</v>
      </c>
      <c r="N257" s="11"/>
      <c r="O257" s="11"/>
      <c r="P257" s="3">
        <f>SUM(I257:O257)</f>
        <v>55000</v>
      </c>
      <c r="Q257" s="3">
        <f t="shared" ref="Q257:Q262" si="93">(P257-G257)</f>
        <v>55000</v>
      </c>
      <c r="R257" s="3">
        <f t="shared" ref="R257:R262" si="94">(Q257-O257)</f>
        <v>55000</v>
      </c>
      <c r="S257" s="3" t="s">
        <v>24</v>
      </c>
    </row>
    <row r="258" spans="1:19" x14ac:dyDescent="0.25">
      <c r="A258" s="153" t="s">
        <v>276</v>
      </c>
      <c r="B258" s="154" t="s">
        <v>277</v>
      </c>
      <c r="C258" s="153" t="s">
        <v>278</v>
      </c>
      <c r="D258" s="155">
        <v>6</v>
      </c>
      <c r="E258" s="153" t="s">
        <v>279</v>
      </c>
      <c r="F258" s="155" t="s">
        <v>35</v>
      </c>
      <c r="G258" s="11"/>
      <c r="H258" s="2"/>
      <c r="I258" s="11">
        <v>25000</v>
      </c>
      <c r="J258" s="11">
        <v>30000</v>
      </c>
      <c r="K258" s="11">
        <v>30000</v>
      </c>
      <c r="L258" s="11">
        <v>35000</v>
      </c>
      <c r="M258" s="11"/>
      <c r="N258" s="11"/>
      <c r="O258" s="11"/>
      <c r="P258" s="3">
        <f t="shared" ref="P258:P262" si="95">SUM(I258:O258)</f>
        <v>120000</v>
      </c>
      <c r="Q258" s="3">
        <f t="shared" si="93"/>
        <v>120000</v>
      </c>
      <c r="R258" s="3">
        <f t="shared" si="94"/>
        <v>120000</v>
      </c>
      <c r="S258" s="3" t="s">
        <v>24</v>
      </c>
    </row>
    <row r="259" spans="1:19" x14ac:dyDescent="0.25">
      <c r="A259" s="153" t="s">
        <v>280</v>
      </c>
      <c r="B259" s="154" t="s">
        <v>281</v>
      </c>
      <c r="C259" s="153" t="s">
        <v>282</v>
      </c>
      <c r="D259" s="155">
        <v>5</v>
      </c>
      <c r="E259" s="153" t="s">
        <v>279</v>
      </c>
      <c r="F259" s="155" t="s">
        <v>35</v>
      </c>
      <c r="G259" s="11"/>
      <c r="H259" s="12"/>
      <c r="I259" s="11"/>
      <c r="J259" s="11"/>
      <c r="K259" s="11"/>
      <c r="L259" s="11"/>
      <c r="M259" s="11">
        <v>80000</v>
      </c>
      <c r="N259" s="11"/>
      <c r="O259" s="11"/>
      <c r="P259" s="3">
        <f t="shared" si="95"/>
        <v>80000</v>
      </c>
      <c r="Q259" s="3">
        <f t="shared" si="93"/>
        <v>80000</v>
      </c>
      <c r="R259" s="3">
        <f t="shared" si="94"/>
        <v>80000</v>
      </c>
      <c r="S259" s="3" t="s">
        <v>24</v>
      </c>
    </row>
    <row r="260" spans="1:19" ht="31.5" x14ac:dyDescent="0.25">
      <c r="A260" s="153" t="s">
        <v>283</v>
      </c>
      <c r="B260" s="154" t="s">
        <v>281</v>
      </c>
      <c r="C260" s="153" t="s">
        <v>840</v>
      </c>
      <c r="D260" s="155">
        <v>20</v>
      </c>
      <c r="E260" s="153" t="s">
        <v>279</v>
      </c>
      <c r="F260" s="155" t="s">
        <v>35</v>
      </c>
      <c r="G260" s="11"/>
      <c r="H260" s="2"/>
      <c r="I260" s="11">
        <v>75000</v>
      </c>
      <c r="J260" s="11">
        <v>50000</v>
      </c>
      <c r="K260" s="11"/>
      <c r="L260" s="11"/>
      <c r="M260" s="11"/>
      <c r="N260" s="11"/>
      <c r="O260" s="11"/>
      <c r="P260" s="3">
        <f t="shared" si="95"/>
        <v>125000</v>
      </c>
      <c r="Q260" s="3">
        <f t="shared" si="93"/>
        <v>125000</v>
      </c>
      <c r="R260" s="3">
        <f t="shared" si="94"/>
        <v>125000</v>
      </c>
      <c r="S260" s="3"/>
    </row>
    <row r="261" spans="1:19" x14ac:dyDescent="0.25">
      <c r="A261" s="153" t="s">
        <v>677</v>
      </c>
      <c r="B261" s="154" t="s">
        <v>277</v>
      </c>
      <c r="C261" s="153" t="s">
        <v>678</v>
      </c>
      <c r="D261" s="155">
        <v>5</v>
      </c>
      <c r="E261" s="153" t="s">
        <v>35</v>
      </c>
      <c r="F261" s="155" t="s">
        <v>35</v>
      </c>
      <c r="G261" s="11"/>
      <c r="H261" s="2"/>
      <c r="I261" s="11"/>
      <c r="J261" s="11"/>
      <c r="K261" s="11"/>
      <c r="L261" s="11">
        <v>80000</v>
      </c>
      <c r="M261" s="11"/>
      <c r="N261" s="11"/>
      <c r="O261" s="11"/>
      <c r="P261" s="3">
        <f t="shared" si="95"/>
        <v>80000</v>
      </c>
      <c r="Q261" s="3">
        <f t="shared" si="93"/>
        <v>80000</v>
      </c>
      <c r="R261" s="3">
        <f t="shared" si="94"/>
        <v>80000</v>
      </c>
      <c r="S261" s="3"/>
    </row>
    <row r="262" spans="1:19" x14ac:dyDescent="0.25">
      <c r="A262" s="154" t="s">
        <v>284</v>
      </c>
      <c r="B262" s="162" t="s">
        <v>274</v>
      </c>
      <c r="C262" s="154" t="s">
        <v>285</v>
      </c>
      <c r="D262" s="158">
        <v>5</v>
      </c>
      <c r="E262" s="154" t="s">
        <v>279</v>
      </c>
      <c r="F262" s="158" t="s">
        <v>35</v>
      </c>
      <c r="G262" s="6"/>
      <c r="H262" s="6"/>
      <c r="I262" s="6"/>
      <c r="J262" s="6">
        <v>25000</v>
      </c>
      <c r="K262" s="6"/>
      <c r="L262" s="6"/>
      <c r="M262" s="6"/>
      <c r="N262" s="6"/>
      <c r="O262" s="6"/>
      <c r="P262" s="3">
        <f t="shared" si="95"/>
        <v>25000</v>
      </c>
      <c r="Q262" s="3">
        <f t="shared" si="93"/>
        <v>25000</v>
      </c>
      <c r="R262" s="3">
        <f t="shared" si="94"/>
        <v>25000</v>
      </c>
      <c r="S262" s="3"/>
    </row>
    <row r="263" spans="1:19" x14ac:dyDescent="0.25">
      <c r="A263" s="154"/>
      <c r="B263" s="157"/>
      <c r="C263" s="154"/>
      <c r="D263" s="158"/>
      <c r="E263" s="154"/>
      <c r="F263" s="158"/>
      <c r="G263" s="4">
        <f>SUM(G257:G262)</f>
        <v>0</v>
      </c>
      <c r="H263" s="4">
        <f t="shared" ref="H263:S263" si="96">SUM(H257:H262)</f>
        <v>0</v>
      </c>
      <c r="I263" s="4">
        <f>SUM(I257:I262)</f>
        <v>100000</v>
      </c>
      <c r="J263" s="4">
        <f>SUM(J257:J262)</f>
        <v>105000</v>
      </c>
      <c r="K263" s="4">
        <f t="shared" si="96"/>
        <v>30000</v>
      </c>
      <c r="L263" s="4">
        <f t="shared" si="96"/>
        <v>115000</v>
      </c>
      <c r="M263" s="4">
        <f t="shared" si="96"/>
        <v>135000</v>
      </c>
      <c r="N263" s="4">
        <f t="shared" si="96"/>
        <v>0</v>
      </c>
      <c r="O263" s="4">
        <f t="shared" si="96"/>
        <v>0</v>
      </c>
      <c r="P263" s="4">
        <f t="shared" si="96"/>
        <v>485000</v>
      </c>
      <c r="Q263" s="4">
        <f t="shared" si="96"/>
        <v>485000</v>
      </c>
      <c r="R263" s="4">
        <f t="shared" si="96"/>
        <v>485000</v>
      </c>
      <c r="S263" s="4">
        <f t="shared" si="96"/>
        <v>0</v>
      </c>
    </row>
    <row r="264" spans="1:19" x14ac:dyDescent="0.25">
      <c r="A264" s="150" t="s">
        <v>27</v>
      </c>
      <c r="B264" s="151"/>
      <c r="C264" s="152"/>
      <c r="D264" s="152"/>
      <c r="E264" s="152"/>
      <c r="F264" s="152"/>
      <c r="G264" s="9"/>
      <c r="H264" s="9"/>
      <c r="I264" s="9"/>
      <c r="J264" s="9"/>
      <c r="K264" s="9"/>
      <c r="L264" s="9"/>
      <c r="M264" s="9"/>
      <c r="N264" s="9"/>
      <c r="O264" s="9"/>
      <c r="P264" s="9"/>
      <c r="Q264" s="9" t="s">
        <v>28</v>
      </c>
      <c r="R264" s="9"/>
      <c r="S264" s="8"/>
    </row>
    <row r="265" spans="1:19" ht="31.5" x14ac:dyDescent="0.25">
      <c r="A265" s="153" t="s">
        <v>286</v>
      </c>
      <c r="B265" s="154" t="s">
        <v>277</v>
      </c>
      <c r="C265" s="153" t="s">
        <v>287</v>
      </c>
      <c r="D265" s="155"/>
      <c r="E265" s="153"/>
      <c r="F265" s="153"/>
      <c r="G265" s="11"/>
      <c r="H265" s="2"/>
      <c r="I265" s="11">
        <v>36000</v>
      </c>
      <c r="J265" s="11"/>
      <c r="K265" s="11"/>
      <c r="L265" s="11"/>
      <c r="M265" s="11"/>
      <c r="N265" s="11"/>
      <c r="O265" s="11"/>
      <c r="P265" s="3">
        <f>SUM(I265:O265)</f>
        <v>36000</v>
      </c>
      <c r="Q265" s="3">
        <f t="shared" ref="Q265" si="97">(P265-G265)</f>
        <v>36000</v>
      </c>
      <c r="R265" s="3">
        <f t="shared" ref="R265" si="98">(Q265-O265)</f>
        <v>36000</v>
      </c>
      <c r="S265" s="3" t="s">
        <v>24</v>
      </c>
    </row>
    <row r="266" spans="1:19" ht="16.5" thickBot="1" x14ac:dyDescent="0.3">
      <c r="A266" s="147"/>
      <c r="B266" s="154"/>
      <c r="C266" s="156"/>
      <c r="D266" s="159"/>
      <c r="E266" s="156"/>
      <c r="F266" s="159"/>
      <c r="G266" s="4">
        <f>SUM(G265)</f>
        <v>0</v>
      </c>
      <c r="H266" s="4">
        <f t="shared" ref="H266:S266" si="99">SUM(H265)</f>
        <v>0</v>
      </c>
      <c r="I266" s="4">
        <f t="shared" si="99"/>
        <v>36000</v>
      </c>
      <c r="J266" s="4">
        <f t="shared" si="99"/>
        <v>0</v>
      </c>
      <c r="K266" s="4">
        <f t="shared" si="99"/>
        <v>0</v>
      </c>
      <c r="L266" s="4">
        <f t="shared" si="99"/>
        <v>0</v>
      </c>
      <c r="M266" s="4">
        <f t="shared" si="99"/>
        <v>0</v>
      </c>
      <c r="N266" s="4">
        <f t="shared" si="99"/>
        <v>0</v>
      </c>
      <c r="O266" s="4">
        <f t="shared" si="99"/>
        <v>0</v>
      </c>
      <c r="P266" s="4">
        <f t="shared" si="99"/>
        <v>36000</v>
      </c>
      <c r="Q266" s="4">
        <f t="shared" si="99"/>
        <v>36000</v>
      </c>
      <c r="R266" s="4">
        <f t="shared" si="99"/>
        <v>36000</v>
      </c>
      <c r="S266" s="4">
        <f t="shared" si="99"/>
        <v>0</v>
      </c>
    </row>
    <row r="267" spans="1:19" ht="17.25" thickTop="1" thickBot="1" x14ac:dyDescent="0.3">
      <c r="A267" s="225" t="s">
        <v>29</v>
      </c>
      <c r="B267" s="225"/>
      <c r="C267" s="226"/>
      <c r="D267" s="226"/>
      <c r="E267" s="226"/>
      <c r="F267" s="226"/>
      <c r="G267" s="65">
        <f>SUM(G266,G263,G255,G252)</f>
        <v>0</v>
      </c>
      <c r="H267" s="65" t="s">
        <v>24</v>
      </c>
      <c r="I267" s="65">
        <v>136000</v>
      </c>
      <c r="J267" s="65">
        <v>105000</v>
      </c>
      <c r="K267" s="65">
        <v>30000</v>
      </c>
      <c r="L267" s="65">
        <v>115000</v>
      </c>
      <c r="M267" s="65">
        <v>135000</v>
      </c>
      <c r="N267" s="65" t="s">
        <v>24</v>
      </c>
      <c r="O267" s="65" t="s">
        <v>24</v>
      </c>
      <c r="P267" s="65">
        <v>1491000</v>
      </c>
      <c r="Q267" s="65">
        <v>1491000</v>
      </c>
      <c r="R267" s="65">
        <v>1491000</v>
      </c>
      <c r="S267" s="65" t="s">
        <v>24</v>
      </c>
    </row>
    <row r="268" spans="1:19" ht="16.5" thickTop="1" x14ac:dyDescent="0.25">
      <c r="A268" s="274" t="s">
        <v>291</v>
      </c>
      <c r="B268" s="274"/>
      <c r="C268" s="274"/>
      <c r="D268" s="274"/>
      <c r="E268" s="274"/>
      <c r="F268" s="274"/>
      <c r="G268" s="274"/>
      <c r="H268" s="274"/>
      <c r="I268" s="274"/>
      <c r="J268" s="274"/>
      <c r="K268" s="274"/>
      <c r="L268" s="274"/>
      <c r="M268" s="274"/>
      <c r="N268" s="274"/>
      <c r="O268" s="274"/>
      <c r="P268" s="274"/>
      <c r="Q268" s="274"/>
      <c r="R268" s="274"/>
      <c r="S268" s="274"/>
    </row>
    <row r="269" spans="1:19" x14ac:dyDescent="0.25">
      <c r="A269" s="274"/>
      <c r="B269" s="274"/>
      <c r="C269" s="274"/>
      <c r="D269" s="274"/>
      <c r="E269" s="274"/>
      <c r="F269" s="274"/>
      <c r="G269" s="274"/>
      <c r="H269" s="274"/>
      <c r="I269" s="274"/>
      <c r="J269" s="274"/>
      <c r="K269" s="274"/>
      <c r="L269" s="274"/>
      <c r="M269" s="274"/>
      <c r="N269" s="274"/>
      <c r="O269" s="274"/>
      <c r="P269" s="274"/>
      <c r="Q269" s="274"/>
      <c r="R269" s="274"/>
      <c r="S269" s="274"/>
    </row>
    <row r="270" spans="1:19" ht="47.25" x14ac:dyDescent="0.25">
      <c r="A270" s="149" t="s">
        <v>0</v>
      </c>
      <c r="B270" s="149" t="s">
        <v>1</v>
      </c>
      <c r="C270" s="149" t="s">
        <v>2</v>
      </c>
      <c r="D270" s="148" t="s">
        <v>3</v>
      </c>
      <c r="E270" s="149" t="s">
        <v>4</v>
      </c>
      <c r="F270" s="148" t="s">
        <v>5</v>
      </c>
      <c r="G270" s="15" t="s">
        <v>6</v>
      </c>
      <c r="H270" s="15" t="s">
        <v>7</v>
      </c>
      <c r="I270" s="16" t="s">
        <v>8</v>
      </c>
      <c r="J270" s="16" t="s">
        <v>9</v>
      </c>
      <c r="K270" s="16" t="s">
        <v>10</v>
      </c>
      <c r="L270" s="16" t="s">
        <v>11</v>
      </c>
      <c r="M270" s="16" t="s">
        <v>12</v>
      </c>
      <c r="N270" s="16" t="s">
        <v>13</v>
      </c>
      <c r="O270" s="16" t="s">
        <v>14</v>
      </c>
      <c r="P270" s="16" t="s">
        <v>15</v>
      </c>
      <c r="Q270" s="16" t="s">
        <v>16</v>
      </c>
      <c r="R270" s="16" t="s">
        <v>17</v>
      </c>
      <c r="S270" s="16" t="s">
        <v>18</v>
      </c>
    </row>
    <row r="271" spans="1:19" x14ac:dyDescent="0.25">
      <c r="A271" s="172" t="s">
        <v>19</v>
      </c>
      <c r="B271" s="172"/>
      <c r="C271" s="172"/>
      <c r="D271" s="172"/>
      <c r="E271" s="172"/>
      <c r="F271" s="172"/>
      <c r="G271" s="22"/>
      <c r="H271" s="22"/>
      <c r="I271" s="22"/>
      <c r="J271" s="22"/>
      <c r="K271" s="22"/>
      <c r="L271" s="22"/>
      <c r="M271" s="22"/>
      <c r="N271" s="22"/>
      <c r="O271" s="22"/>
      <c r="P271" s="22"/>
      <c r="Q271" s="22"/>
      <c r="R271" s="22"/>
      <c r="S271" s="17"/>
    </row>
    <row r="272" spans="1:19" x14ac:dyDescent="0.25">
      <c r="A272" s="156" t="s">
        <v>292</v>
      </c>
      <c r="B272" s="156" t="s">
        <v>21</v>
      </c>
      <c r="C272" s="153" t="s">
        <v>293</v>
      </c>
      <c r="D272" s="159">
        <v>10</v>
      </c>
      <c r="E272" s="156" t="s">
        <v>160</v>
      </c>
      <c r="F272" s="156" t="s">
        <v>160</v>
      </c>
      <c r="G272" s="12"/>
      <c r="H272" s="12"/>
      <c r="I272" s="12">
        <v>12000</v>
      </c>
      <c r="J272" s="12"/>
      <c r="K272" s="12"/>
      <c r="L272" s="12"/>
      <c r="M272" s="12"/>
      <c r="N272" s="12"/>
      <c r="O272" s="12"/>
      <c r="P272" s="27">
        <f>SUM(I272:O272)</f>
        <v>12000</v>
      </c>
      <c r="Q272" s="3">
        <f t="shared" ref="Q272:Q276" si="100">(P272-G272)</f>
        <v>12000</v>
      </c>
      <c r="R272" s="3">
        <f t="shared" ref="R272:R276" si="101">(Q272-O272)</f>
        <v>12000</v>
      </c>
      <c r="S272" s="27"/>
    </row>
    <row r="273" spans="1:19" x14ac:dyDescent="0.25">
      <c r="A273" s="156" t="s">
        <v>294</v>
      </c>
      <c r="B273" s="156" t="s">
        <v>21</v>
      </c>
      <c r="C273" s="153" t="s">
        <v>295</v>
      </c>
      <c r="D273" s="159" t="s">
        <v>69</v>
      </c>
      <c r="E273" s="156" t="s">
        <v>160</v>
      </c>
      <c r="F273" s="156" t="s">
        <v>160</v>
      </c>
      <c r="G273" s="12"/>
      <c r="H273" s="12"/>
      <c r="I273" s="12">
        <v>7500</v>
      </c>
      <c r="J273" s="12"/>
      <c r="K273" s="12"/>
      <c r="L273" s="12"/>
      <c r="M273" s="12"/>
      <c r="N273" s="12"/>
      <c r="O273" s="12"/>
      <c r="P273" s="27">
        <f t="shared" ref="P273:P276" si="102">SUM(I273:O273)</f>
        <v>7500</v>
      </c>
      <c r="Q273" s="3">
        <f t="shared" si="100"/>
        <v>7500</v>
      </c>
      <c r="R273" s="3">
        <f t="shared" si="101"/>
        <v>7500</v>
      </c>
      <c r="S273" s="27"/>
    </row>
    <row r="274" spans="1:19" x14ac:dyDescent="0.25">
      <c r="A274" s="156" t="s">
        <v>296</v>
      </c>
      <c r="B274" s="156" t="s">
        <v>43</v>
      </c>
      <c r="C274" s="153" t="s">
        <v>297</v>
      </c>
      <c r="D274" s="159" t="s">
        <v>69</v>
      </c>
      <c r="E274" s="156" t="s">
        <v>160</v>
      </c>
      <c r="F274" s="156" t="s">
        <v>160</v>
      </c>
      <c r="G274" s="12"/>
      <c r="H274" s="12"/>
      <c r="I274" s="12">
        <v>20000</v>
      </c>
      <c r="J274" s="12"/>
      <c r="K274" s="12"/>
      <c r="L274" s="12"/>
      <c r="M274" s="12"/>
      <c r="N274" s="12"/>
      <c r="O274" s="12"/>
      <c r="P274" s="27">
        <f t="shared" si="102"/>
        <v>20000</v>
      </c>
      <c r="Q274" s="3">
        <f t="shared" si="100"/>
        <v>20000</v>
      </c>
      <c r="R274" s="3">
        <f t="shared" si="101"/>
        <v>20000</v>
      </c>
      <c r="S274" s="27"/>
    </row>
    <row r="275" spans="1:19" x14ac:dyDescent="0.25">
      <c r="A275" s="156" t="s">
        <v>298</v>
      </c>
      <c r="B275" s="156" t="s">
        <v>43</v>
      </c>
      <c r="C275" s="153" t="s">
        <v>299</v>
      </c>
      <c r="D275" s="159" t="s">
        <v>300</v>
      </c>
      <c r="E275" s="156" t="s">
        <v>160</v>
      </c>
      <c r="F275" s="156" t="s">
        <v>160</v>
      </c>
      <c r="G275" s="12"/>
      <c r="H275" s="12"/>
      <c r="I275" s="12">
        <v>5000</v>
      </c>
      <c r="J275" s="12"/>
      <c r="K275" s="12"/>
      <c r="L275" s="12"/>
      <c r="M275" s="12"/>
      <c r="N275" s="12"/>
      <c r="O275" s="12"/>
      <c r="P275" s="27">
        <f t="shared" si="102"/>
        <v>5000</v>
      </c>
      <c r="Q275" s="3">
        <f t="shared" si="100"/>
        <v>5000</v>
      </c>
      <c r="R275" s="3">
        <f t="shared" si="101"/>
        <v>5000</v>
      </c>
      <c r="S275" s="27"/>
    </row>
    <row r="276" spans="1:19" x14ac:dyDescent="0.25">
      <c r="A276" s="156" t="s">
        <v>301</v>
      </c>
      <c r="B276" s="156" t="s">
        <v>162</v>
      </c>
      <c r="C276" s="153" t="s">
        <v>302</v>
      </c>
      <c r="D276" s="159" t="s">
        <v>303</v>
      </c>
      <c r="E276" s="156" t="s">
        <v>160</v>
      </c>
      <c r="F276" s="156" t="s">
        <v>160</v>
      </c>
      <c r="G276" s="12"/>
      <c r="H276" s="12"/>
      <c r="I276" s="12">
        <v>20000</v>
      </c>
      <c r="J276" s="12"/>
      <c r="K276" s="12"/>
      <c r="L276" s="12"/>
      <c r="M276" s="12"/>
      <c r="N276" s="12"/>
      <c r="O276" s="12"/>
      <c r="P276" s="27">
        <f t="shared" si="102"/>
        <v>20000</v>
      </c>
      <c r="Q276" s="3">
        <f t="shared" si="100"/>
        <v>20000</v>
      </c>
      <c r="R276" s="3">
        <f t="shared" si="101"/>
        <v>20000</v>
      </c>
      <c r="S276" s="27"/>
    </row>
    <row r="277" spans="1:19" x14ac:dyDescent="0.25">
      <c r="A277" s="149" t="s">
        <v>194</v>
      </c>
      <c r="B277" s="153"/>
      <c r="C277" s="156"/>
      <c r="D277" s="156"/>
      <c r="E277" s="156"/>
      <c r="F277" s="159"/>
      <c r="G277" s="73">
        <f>SUM(G272:G276)</f>
        <v>0</v>
      </c>
      <c r="H277" s="73">
        <f t="shared" ref="H277:S277" si="103">SUM(H272:H276)</f>
        <v>0</v>
      </c>
      <c r="I277" s="73">
        <f t="shared" si="103"/>
        <v>64500</v>
      </c>
      <c r="J277" s="73">
        <f t="shared" si="103"/>
        <v>0</v>
      </c>
      <c r="K277" s="73">
        <f t="shared" si="103"/>
        <v>0</v>
      </c>
      <c r="L277" s="73">
        <f t="shared" si="103"/>
        <v>0</v>
      </c>
      <c r="M277" s="73">
        <f t="shared" si="103"/>
        <v>0</v>
      </c>
      <c r="N277" s="73">
        <f t="shared" si="103"/>
        <v>0</v>
      </c>
      <c r="O277" s="73">
        <f t="shared" si="103"/>
        <v>0</v>
      </c>
      <c r="P277" s="73">
        <f t="shared" si="103"/>
        <v>64500</v>
      </c>
      <c r="Q277" s="73">
        <f t="shared" si="103"/>
        <v>64500</v>
      </c>
      <c r="R277" s="73">
        <f t="shared" si="103"/>
        <v>64500</v>
      </c>
      <c r="S277" s="73">
        <f t="shared" si="103"/>
        <v>0</v>
      </c>
    </row>
    <row r="278" spans="1:19" x14ac:dyDescent="0.25">
      <c r="A278" s="172" t="s">
        <v>25</v>
      </c>
      <c r="B278" s="151"/>
      <c r="C278" s="151"/>
      <c r="D278" s="151"/>
      <c r="E278" s="151"/>
      <c r="F278" s="151"/>
      <c r="G278" s="22"/>
      <c r="H278" s="22"/>
      <c r="I278" s="22"/>
      <c r="J278" s="22"/>
      <c r="K278" s="22"/>
      <c r="L278" s="22"/>
      <c r="M278" s="22"/>
      <c r="N278" s="22"/>
      <c r="O278" s="22"/>
      <c r="P278" s="22"/>
      <c r="Q278" s="22"/>
      <c r="R278" s="22"/>
      <c r="S278" s="22"/>
    </row>
    <row r="279" spans="1:19" x14ac:dyDescent="0.25">
      <c r="A279" s="153" t="s">
        <v>304</v>
      </c>
      <c r="B279" s="156" t="s">
        <v>162</v>
      </c>
      <c r="C279" s="153" t="s">
        <v>305</v>
      </c>
      <c r="D279" s="153" t="s">
        <v>300</v>
      </c>
      <c r="E279" s="153" t="s">
        <v>160</v>
      </c>
      <c r="F279" s="153" t="s">
        <v>160</v>
      </c>
      <c r="G279" s="10"/>
      <c r="H279" s="1"/>
      <c r="I279" s="10">
        <v>110000</v>
      </c>
      <c r="J279" s="10"/>
      <c r="K279" s="10"/>
      <c r="L279" s="10"/>
      <c r="M279" s="10"/>
      <c r="N279" s="10"/>
      <c r="O279" s="10"/>
      <c r="P279" s="27">
        <f>SUM(I279:O279)</f>
        <v>110000</v>
      </c>
      <c r="Q279" s="3">
        <f t="shared" ref="Q279" si="104">(P279-G279)</f>
        <v>110000</v>
      </c>
      <c r="R279" s="3">
        <f t="shared" ref="R279" si="105">(Q279-O279)</f>
        <v>110000</v>
      </c>
      <c r="S279" s="27"/>
    </row>
    <row r="280" spans="1:19" x14ac:dyDescent="0.25">
      <c r="A280" s="149" t="s">
        <v>194</v>
      </c>
      <c r="B280" s="222"/>
      <c r="C280" s="156"/>
      <c r="D280" s="159"/>
      <c r="E280" s="156"/>
      <c r="F280" s="159"/>
      <c r="G280" s="73">
        <f>SUM(G279)</f>
        <v>0</v>
      </c>
      <c r="H280" s="73">
        <f t="shared" ref="H280:S280" si="106">SUM(H279)</f>
        <v>0</v>
      </c>
      <c r="I280" s="73">
        <f t="shared" si="106"/>
        <v>110000</v>
      </c>
      <c r="J280" s="73">
        <f t="shared" si="106"/>
        <v>0</v>
      </c>
      <c r="K280" s="73">
        <f t="shared" si="106"/>
        <v>0</v>
      </c>
      <c r="L280" s="73">
        <f t="shared" si="106"/>
        <v>0</v>
      </c>
      <c r="M280" s="73">
        <f t="shared" si="106"/>
        <v>0</v>
      </c>
      <c r="N280" s="73">
        <f t="shared" si="106"/>
        <v>0</v>
      </c>
      <c r="O280" s="73">
        <f t="shared" si="106"/>
        <v>0</v>
      </c>
      <c r="P280" s="73">
        <f t="shared" si="106"/>
        <v>110000</v>
      </c>
      <c r="Q280" s="73">
        <f t="shared" si="106"/>
        <v>110000</v>
      </c>
      <c r="R280" s="73">
        <f t="shared" si="106"/>
        <v>110000</v>
      </c>
      <c r="S280" s="73">
        <f t="shared" si="106"/>
        <v>0</v>
      </c>
    </row>
    <row r="281" spans="1:19" x14ac:dyDescent="0.25">
      <c r="A281" s="172" t="s">
        <v>26</v>
      </c>
      <c r="B281" s="151"/>
      <c r="C281" s="151"/>
      <c r="D281" s="151"/>
      <c r="E281" s="151"/>
      <c r="F281" s="151"/>
      <c r="G281" s="22"/>
      <c r="H281" s="22"/>
      <c r="I281" s="22"/>
      <c r="J281" s="22"/>
      <c r="K281" s="22"/>
      <c r="L281" s="22"/>
      <c r="M281" s="22"/>
      <c r="N281" s="22"/>
      <c r="O281" s="22"/>
      <c r="P281" s="22"/>
      <c r="Q281" s="22"/>
      <c r="R281" s="22"/>
      <c r="S281" s="22"/>
    </row>
    <row r="282" spans="1:19" x14ac:dyDescent="0.25">
      <c r="A282" s="156" t="s">
        <v>307</v>
      </c>
      <c r="B282" s="156" t="s">
        <v>21</v>
      </c>
      <c r="C282" s="156" t="s">
        <v>308</v>
      </c>
      <c r="D282" s="156" t="s">
        <v>300</v>
      </c>
      <c r="E282" s="156" t="s">
        <v>160</v>
      </c>
      <c r="F282" s="156" t="s">
        <v>160</v>
      </c>
      <c r="G282" s="1"/>
      <c r="H282" s="1"/>
      <c r="I282" s="1">
        <v>20000</v>
      </c>
      <c r="J282" s="1"/>
      <c r="K282" s="1"/>
      <c r="L282" s="1"/>
      <c r="M282" s="1"/>
      <c r="N282" s="1"/>
      <c r="O282" s="1"/>
      <c r="P282" s="27">
        <f>SUM(I282:O282)</f>
        <v>20000</v>
      </c>
      <c r="Q282" s="3">
        <f t="shared" ref="Q282:Q308" si="107">(P282-G282)</f>
        <v>20000</v>
      </c>
      <c r="R282" s="3">
        <f t="shared" ref="R282:R308" si="108">(Q282-O282)</f>
        <v>20000</v>
      </c>
      <c r="S282" s="27"/>
    </row>
    <row r="283" spans="1:19" x14ac:dyDescent="0.25">
      <c r="A283" s="156" t="s">
        <v>309</v>
      </c>
      <c r="B283" s="156" t="s">
        <v>162</v>
      </c>
      <c r="C283" s="156" t="s">
        <v>310</v>
      </c>
      <c r="D283" s="156" t="s">
        <v>69</v>
      </c>
      <c r="E283" s="156" t="s">
        <v>160</v>
      </c>
      <c r="F283" s="156" t="s">
        <v>160</v>
      </c>
      <c r="G283" s="1"/>
      <c r="H283" s="1"/>
      <c r="I283" s="1">
        <v>10000</v>
      </c>
      <c r="J283" s="1"/>
      <c r="K283" s="1"/>
      <c r="L283" s="1"/>
      <c r="M283" s="1"/>
      <c r="N283" s="1"/>
      <c r="O283" s="1"/>
      <c r="P283" s="27">
        <f t="shared" ref="P283:P308" si="109">SUM(I283:O283)</f>
        <v>10000</v>
      </c>
      <c r="Q283" s="3">
        <f t="shared" si="107"/>
        <v>10000</v>
      </c>
      <c r="R283" s="3">
        <f t="shared" si="108"/>
        <v>10000</v>
      </c>
      <c r="S283" s="27"/>
    </row>
    <row r="284" spans="1:19" x14ac:dyDescent="0.25">
      <c r="A284" s="156" t="s">
        <v>311</v>
      </c>
      <c r="B284" s="156" t="s">
        <v>162</v>
      </c>
      <c r="C284" s="156" t="s">
        <v>841</v>
      </c>
      <c r="D284" s="156" t="s">
        <v>312</v>
      </c>
      <c r="E284" s="156" t="s">
        <v>160</v>
      </c>
      <c r="F284" s="156" t="s">
        <v>160</v>
      </c>
      <c r="G284" s="1"/>
      <c r="H284" s="1"/>
      <c r="I284" s="1"/>
      <c r="J284" s="1">
        <v>15000</v>
      </c>
      <c r="K284" s="1"/>
      <c r="L284" s="1"/>
      <c r="M284" s="1"/>
      <c r="N284" s="1"/>
      <c r="O284" s="1"/>
      <c r="P284" s="27">
        <f t="shared" si="109"/>
        <v>15000</v>
      </c>
      <c r="Q284" s="3">
        <f t="shared" si="107"/>
        <v>15000</v>
      </c>
      <c r="R284" s="3">
        <f t="shared" si="108"/>
        <v>15000</v>
      </c>
      <c r="S284" s="27"/>
    </row>
    <row r="285" spans="1:19" x14ac:dyDescent="0.25">
      <c r="A285" s="156" t="s">
        <v>313</v>
      </c>
      <c r="B285" s="156" t="s">
        <v>162</v>
      </c>
      <c r="C285" s="156" t="s">
        <v>314</v>
      </c>
      <c r="D285" s="156" t="s">
        <v>300</v>
      </c>
      <c r="E285" s="156" t="s">
        <v>160</v>
      </c>
      <c r="F285" s="156" t="s">
        <v>160</v>
      </c>
      <c r="G285" s="1"/>
      <c r="H285" s="1"/>
      <c r="I285" s="1"/>
      <c r="J285" s="1">
        <v>10000</v>
      </c>
      <c r="K285" s="1"/>
      <c r="L285" s="1"/>
      <c r="M285" s="1"/>
      <c r="N285" s="1"/>
      <c r="O285" s="1"/>
      <c r="P285" s="27">
        <f t="shared" si="109"/>
        <v>10000</v>
      </c>
      <c r="Q285" s="3">
        <f t="shared" si="107"/>
        <v>10000</v>
      </c>
      <c r="R285" s="3">
        <f t="shared" si="108"/>
        <v>10000</v>
      </c>
      <c r="S285" s="27"/>
    </row>
    <row r="286" spans="1:19" x14ac:dyDescent="0.25">
      <c r="A286" s="156" t="s">
        <v>315</v>
      </c>
      <c r="B286" s="156" t="s">
        <v>162</v>
      </c>
      <c r="C286" s="156" t="s">
        <v>308</v>
      </c>
      <c r="D286" s="156" t="s">
        <v>300</v>
      </c>
      <c r="E286" s="156" t="s">
        <v>160</v>
      </c>
      <c r="F286" s="156" t="s">
        <v>160</v>
      </c>
      <c r="G286" s="1"/>
      <c r="H286" s="1"/>
      <c r="I286" s="1">
        <v>30000</v>
      </c>
      <c r="J286" s="1"/>
      <c r="K286" s="1"/>
      <c r="L286" s="1"/>
      <c r="M286" s="1"/>
      <c r="N286" s="1"/>
      <c r="O286" s="16"/>
      <c r="P286" s="27">
        <f t="shared" si="109"/>
        <v>30000</v>
      </c>
      <c r="Q286" s="3">
        <f t="shared" si="107"/>
        <v>30000</v>
      </c>
      <c r="R286" s="3">
        <f t="shared" si="108"/>
        <v>30000</v>
      </c>
      <c r="S286" s="73"/>
    </row>
    <row r="287" spans="1:19" x14ac:dyDescent="0.25">
      <c r="A287" s="156" t="s">
        <v>316</v>
      </c>
      <c r="B287" s="156" t="s">
        <v>21</v>
      </c>
      <c r="C287" s="156" t="s">
        <v>308</v>
      </c>
      <c r="D287" s="156" t="s">
        <v>317</v>
      </c>
      <c r="E287" s="156" t="s">
        <v>160</v>
      </c>
      <c r="F287" s="156" t="s">
        <v>160</v>
      </c>
      <c r="G287" s="1"/>
      <c r="H287" s="1"/>
      <c r="I287" s="1">
        <v>10500</v>
      </c>
      <c r="J287" s="1"/>
      <c r="K287" s="1"/>
      <c r="L287" s="16"/>
      <c r="M287" s="16"/>
      <c r="N287" s="16"/>
      <c r="O287" s="16"/>
      <c r="P287" s="27">
        <f t="shared" si="109"/>
        <v>10500</v>
      </c>
      <c r="Q287" s="3">
        <f t="shared" si="107"/>
        <v>10500</v>
      </c>
      <c r="R287" s="3">
        <f t="shared" si="108"/>
        <v>10500</v>
      </c>
      <c r="S287" s="35"/>
    </row>
    <row r="288" spans="1:19" x14ac:dyDescent="0.25">
      <c r="A288" s="156" t="s">
        <v>318</v>
      </c>
      <c r="B288" s="156" t="s">
        <v>162</v>
      </c>
      <c r="C288" s="156" t="s">
        <v>308</v>
      </c>
      <c r="D288" s="156" t="s">
        <v>303</v>
      </c>
      <c r="E288" s="156" t="s">
        <v>160</v>
      </c>
      <c r="F288" s="156" t="s">
        <v>160</v>
      </c>
      <c r="G288" s="1"/>
      <c r="H288" s="1"/>
      <c r="I288" s="1"/>
      <c r="J288" s="1">
        <v>195000</v>
      </c>
      <c r="K288" s="1"/>
      <c r="L288" s="1"/>
      <c r="M288" s="1"/>
      <c r="N288" s="1"/>
      <c r="O288" s="1"/>
      <c r="P288" s="27">
        <f t="shared" si="109"/>
        <v>195000</v>
      </c>
      <c r="Q288" s="3">
        <f t="shared" si="107"/>
        <v>195000</v>
      </c>
      <c r="R288" s="3">
        <f t="shared" si="108"/>
        <v>195000</v>
      </c>
      <c r="S288" s="35"/>
    </row>
    <row r="289" spans="1:19" x14ac:dyDescent="0.25">
      <c r="A289" s="156" t="s">
        <v>319</v>
      </c>
      <c r="B289" s="156" t="s">
        <v>162</v>
      </c>
      <c r="C289" s="156" t="s">
        <v>308</v>
      </c>
      <c r="D289" s="156" t="s">
        <v>303</v>
      </c>
      <c r="E289" s="156" t="s">
        <v>160</v>
      </c>
      <c r="F289" s="156" t="s">
        <v>160</v>
      </c>
      <c r="G289" s="1"/>
      <c r="H289" s="1"/>
      <c r="I289" s="1"/>
      <c r="J289" s="1">
        <v>6000</v>
      </c>
      <c r="K289" s="1"/>
      <c r="L289" s="1"/>
      <c r="M289" s="1"/>
      <c r="N289" s="1"/>
      <c r="O289" s="1"/>
      <c r="P289" s="27">
        <f t="shared" si="109"/>
        <v>6000</v>
      </c>
      <c r="Q289" s="3">
        <f t="shared" si="107"/>
        <v>6000</v>
      </c>
      <c r="R289" s="3">
        <f t="shared" si="108"/>
        <v>6000</v>
      </c>
      <c r="S289" s="35"/>
    </row>
    <row r="290" spans="1:19" x14ac:dyDescent="0.25">
      <c r="A290" s="156" t="s">
        <v>320</v>
      </c>
      <c r="B290" s="156" t="s">
        <v>162</v>
      </c>
      <c r="C290" s="156" t="s">
        <v>308</v>
      </c>
      <c r="D290" s="156" t="s">
        <v>303</v>
      </c>
      <c r="E290" s="156" t="s">
        <v>160</v>
      </c>
      <c r="F290" s="156" t="s">
        <v>160</v>
      </c>
      <c r="G290" s="1"/>
      <c r="H290" s="1"/>
      <c r="I290" s="1"/>
      <c r="J290" s="1">
        <v>5000</v>
      </c>
      <c r="K290" s="1"/>
      <c r="L290" s="1"/>
      <c r="M290" s="1"/>
      <c r="N290" s="1"/>
      <c r="O290" s="1"/>
      <c r="P290" s="27">
        <f t="shared" si="109"/>
        <v>5000</v>
      </c>
      <c r="Q290" s="3">
        <f t="shared" si="107"/>
        <v>5000</v>
      </c>
      <c r="R290" s="3">
        <f t="shared" si="108"/>
        <v>5000</v>
      </c>
      <c r="S290" s="35"/>
    </row>
    <row r="291" spans="1:19" x14ac:dyDescent="0.25">
      <c r="A291" s="156" t="s">
        <v>321</v>
      </c>
      <c r="B291" s="156" t="s">
        <v>162</v>
      </c>
      <c r="C291" s="156" t="s">
        <v>308</v>
      </c>
      <c r="D291" s="156" t="s">
        <v>303</v>
      </c>
      <c r="E291" s="156" t="s">
        <v>160</v>
      </c>
      <c r="F291" s="156" t="s">
        <v>160</v>
      </c>
      <c r="G291" s="1"/>
      <c r="H291" s="1"/>
      <c r="I291" s="1"/>
      <c r="J291" s="1">
        <v>67500</v>
      </c>
      <c r="K291" s="1"/>
      <c r="L291" s="16"/>
      <c r="M291" s="16"/>
      <c r="N291" s="16"/>
      <c r="O291" s="16"/>
      <c r="P291" s="27">
        <f t="shared" si="109"/>
        <v>67500</v>
      </c>
      <c r="Q291" s="3">
        <f t="shared" si="107"/>
        <v>67500</v>
      </c>
      <c r="R291" s="3">
        <f t="shared" si="108"/>
        <v>67500</v>
      </c>
      <c r="S291" s="35"/>
    </row>
    <row r="292" spans="1:19" x14ac:dyDescent="0.25">
      <c r="A292" s="156" t="s">
        <v>322</v>
      </c>
      <c r="B292" s="156" t="s">
        <v>162</v>
      </c>
      <c r="C292" s="156" t="s">
        <v>308</v>
      </c>
      <c r="D292" s="156" t="s">
        <v>303</v>
      </c>
      <c r="E292" s="156" t="s">
        <v>160</v>
      </c>
      <c r="F292" s="156" t="s">
        <v>160</v>
      </c>
      <c r="G292" s="1"/>
      <c r="H292" s="1"/>
      <c r="I292" s="1"/>
      <c r="J292" s="1"/>
      <c r="K292" s="1"/>
      <c r="L292" s="1">
        <v>36000</v>
      </c>
      <c r="M292" s="16"/>
      <c r="N292" s="16"/>
      <c r="O292" s="16"/>
      <c r="P292" s="27">
        <f t="shared" si="109"/>
        <v>36000</v>
      </c>
      <c r="Q292" s="3">
        <f t="shared" si="107"/>
        <v>36000</v>
      </c>
      <c r="R292" s="3">
        <f t="shared" si="108"/>
        <v>36000</v>
      </c>
      <c r="S292" s="35"/>
    </row>
    <row r="293" spans="1:19" x14ac:dyDescent="0.25">
      <c r="A293" s="156" t="s">
        <v>323</v>
      </c>
      <c r="B293" s="156" t="s">
        <v>162</v>
      </c>
      <c r="C293" s="156" t="s">
        <v>308</v>
      </c>
      <c r="D293" s="156" t="s">
        <v>303</v>
      </c>
      <c r="E293" s="156" t="s">
        <v>160</v>
      </c>
      <c r="F293" s="156" t="s">
        <v>160</v>
      </c>
      <c r="G293" s="1"/>
      <c r="H293" s="1"/>
      <c r="I293" s="1"/>
      <c r="J293" s="1"/>
      <c r="K293" s="1"/>
      <c r="L293" s="1">
        <v>5000</v>
      </c>
      <c r="M293" s="16"/>
      <c r="N293" s="16"/>
      <c r="O293" s="16"/>
      <c r="P293" s="27">
        <f t="shared" si="109"/>
        <v>5000</v>
      </c>
      <c r="Q293" s="3">
        <f t="shared" si="107"/>
        <v>5000</v>
      </c>
      <c r="R293" s="3">
        <f t="shared" si="108"/>
        <v>5000</v>
      </c>
      <c r="S293" s="35"/>
    </row>
    <row r="294" spans="1:19" x14ac:dyDescent="0.25">
      <c r="A294" s="156" t="s">
        <v>324</v>
      </c>
      <c r="B294" s="156" t="s">
        <v>43</v>
      </c>
      <c r="C294" s="156" t="s">
        <v>308</v>
      </c>
      <c r="D294" s="156" t="s">
        <v>300</v>
      </c>
      <c r="E294" s="156" t="s">
        <v>160</v>
      </c>
      <c r="F294" s="156" t="s">
        <v>160</v>
      </c>
      <c r="G294" s="1"/>
      <c r="H294" s="1"/>
      <c r="I294" s="1"/>
      <c r="J294" s="1"/>
      <c r="K294" s="1"/>
      <c r="L294" s="1"/>
      <c r="M294" s="1">
        <v>5000</v>
      </c>
      <c r="N294" s="1"/>
      <c r="O294" s="1"/>
      <c r="P294" s="27">
        <f t="shared" si="109"/>
        <v>5000</v>
      </c>
      <c r="Q294" s="3">
        <f t="shared" si="107"/>
        <v>5000</v>
      </c>
      <c r="R294" s="3">
        <f t="shared" si="108"/>
        <v>5000</v>
      </c>
      <c r="S294" s="27"/>
    </row>
    <row r="295" spans="1:19" x14ac:dyDescent="0.25">
      <c r="A295" s="156" t="s">
        <v>325</v>
      </c>
      <c r="B295" s="156" t="s">
        <v>43</v>
      </c>
      <c r="C295" s="156" t="s">
        <v>308</v>
      </c>
      <c r="D295" s="156" t="s">
        <v>300</v>
      </c>
      <c r="E295" s="156" t="s">
        <v>160</v>
      </c>
      <c r="F295" s="156" t="s">
        <v>160</v>
      </c>
      <c r="G295" s="1"/>
      <c r="H295" s="1"/>
      <c r="I295" s="1"/>
      <c r="J295" s="1"/>
      <c r="K295" s="1"/>
      <c r="L295" s="1"/>
      <c r="M295" s="1">
        <v>5000</v>
      </c>
      <c r="N295" s="1"/>
      <c r="O295" s="1"/>
      <c r="P295" s="27">
        <f t="shared" si="109"/>
        <v>5000</v>
      </c>
      <c r="Q295" s="3">
        <f t="shared" si="107"/>
        <v>5000</v>
      </c>
      <c r="R295" s="3">
        <f t="shared" si="108"/>
        <v>5000</v>
      </c>
      <c r="S295" s="27"/>
    </row>
    <row r="296" spans="1:19" x14ac:dyDescent="0.25">
      <c r="A296" s="156" t="s">
        <v>326</v>
      </c>
      <c r="B296" s="156" t="s">
        <v>43</v>
      </c>
      <c r="C296" s="156" t="s">
        <v>308</v>
      </c>
      <c r="D296" s="156" t="s">
        <v>300</v>
      </c>
      <c r="E296" s="156" t="s">
        <v>160</v>
      </c>
      <c r="F296" s="156" t="s">
        <v>160</v>
      </c>
      <c r="G296" s="1"/>
      <c r="H296" s="1"/>
      <c r="I296" s="1"/>
      <c r="J296" s="1"/>
      <c r="K296" s="1"/>
      <c r="L296" s="1"/>
      <c r="M296" s="1">
        <v>5000</v>
      </c>
      <c r="N296" s="1"/>
      <c r="O296" s="1"/>
      <c r="P296" s="27">
        <f t="shared" si="109"/>
        <v>5000</v>
      </c>
      <c r="Q296" s="3">
        <f t="shared" si="107"/>
        <v>5000</v>
      </c>
      <c r="R296" s="3">
        <f t="shared" si="108"/>
        <v>5000</v>
      </c>
      <c r="S296" s="27"/>
    </row>
    <row r="297" spans="1:19" x14ac:dyDescent="0.25">
      <c r="A297" s="156" t="s">
        <v>327</v>
      </c>
      <c r="B297" s="156" t="s">
        <v>43</v>
      </c>
      <c r="C297" s="156" t="s">
        <v>308</v>
      </c>
      <c r="D297" s="156" t="s">
        <v>300</v>
      </c>
      <c r="E297" s="156" t="s">
        <v>160</v>
      </c>
      <c r="F297" s="156" t="s">
        <v>160</v>
      </c>
      <c r="G297" s="1"/>
      <c r="H297" s="1"/>
      <c r="I297" s="1"/>
      <c r="J297" s="1"/>
      <c r="K297" s="1"/>
      <c r="L297" s="1"/>
      <c r="M297" s="1">
        <v>15000</v>
      </c>
      <c r="N297" s="1"/>
      <c r="O297" s="1"/>
      <c r="P297" s="27">
        <f t="shared" si="109"/>
        <v>15000</v>
      </c>
      <c r="Q297" s="3">
        <f t="shared" si="107"/>
        <v>15000</v>
      </c>
      <c r="R297" s="3">
        <f t="shared" si="108"/>
        <v>15000</v>
      </c>
      <c r="S297" s="27"/>
    </row>
    <row r="298" spans="1:19" x14ac:dyDescent="0.25">
      <c r="A298" s="156" t="s">
        <v>328</v>
      </c>
      <c r="B298" s="156" t="s">
        <v>43</v>
      </c>
      <c r="C298" s="156" t="s">
        <v>308</v>
      </c>
      <c r="D298" s="156" t="s">
        <v>300</v>
      </c>
      <c r="E298" s="156" t="s">
        <v>160</v>
      </c>
      <c r="F298" s="156" t="s">
        <v>160</v>
      </c>
      <c r="G298" s="1"/>
      <c r="H298" s="1"/>
      <c r="I298" s="1"/>
      <c r="J298" s="1"/>
      <c r="K298" s="1"/>
      <c r="L298" s="1"/>
      <c r="M298" s="1">
        <v>5000</v>
      </c>
      <c r="N298" s="1"/>
      <c r="O298" s="1"/>
      <c r="P298" s="27">
        <f t="shared" si="109"/>
        <v>5000</v>
      </c>
      <c r="Q298" s="3">
        <f t="shared" si="107"/>
        <v>5000</v>
      </c>
      <c r="R298" s="3">
        <f t="shared" si="108"/>
        <v>5000</v>
      </c>
      <c r="S298" s="27"/>
    </row>
    <row r="299" spans="1:19" x14ac:dyDescent="0.25">
      <c r="A299" s="156" t="s">
        <v>329</v>
      </c>
      <c r="B299" s="156" t="s">
        <v>43</v>
      </c>
      <c r="C299" s="156" t="s">
        <v>308</v>
      </c>
      <c r="D299" s="156" t="s">
        <v>300</v>
      </c>
      <c r="E299" s="156" t="s">
        <v>160</v>
      </c>
      <c r="F299" s="156" t="s">
        <v>160</v>
      </c>
      <c r="G299" s="1"/>
      <c r="H299" s="1"/>
      <c r="I299" s="1"/>
      <c r="J299" s="1"/>
      <c r="K299" s="1"/>
      <c r="L299" s="1"/>
      <c r="M299" s="1">
        <v>120600</v>
      </c>
      <c r="N299" s="1"/>
      <c r="O299" s="1"/>
      <c r="P299" s="27">
        <f t="shared" si="109"/>
        <v>120600</v>
      </c>
      <c r="Q299" s="3">
        <f t="shared" si="107"/>
        <v>120600</v>
      </c>
      <c r="R299" s="3">
        <f t="shared" si="108"/>
        <v>120600</v>
      </c>
      <c r="S299" s="27"/>
    </row>
    <row r="300" spans="1:19" x14ac:dyDescent="0.25">
      <c r="A300" s="156" t="s">
        <v>330</v>
      </c>
      <c r="B300" s="156" t="s">
        <v>43</v>
      </c>
      <c r="C300" s="156" t="s">
        <v>308</v>
      </c>
      <c r="D300" s="156" t="s">
        <v>300</v>
      </c>
      <c r="E300" s="156" t="s">
        <v>160</v>
      </c>
      <c r="F300" s="156" t="s">
        <v>160</v>
      </c>
      <c r="G300" s="1"/>
      <c r="H300" s="1"/>
      <c r="I300" s="1"/>
      <c r="J300" s="1"/>
      <c r="K300" s="1"/>
      <c r="L300" s="1"/>
      <c r="M300" s="1">
        <v>10200</v>
      </c>
      <c r="N300" s="1"/>
      <c r="O300" s="1"/>
      <c r="P300" s="27">
        <f t="shared" si="109"/>
        <v>10200</v>
      </c>
      <c r="Q300" s="3">
        <f t="shared" si="107"/>
        <v>10200</v>
      </c>
      <c r="R300" s="3">
        <f t="shared" si="108"/>
        <v>10200</v>
      </c>
      <c r="S300" s="27"/>
    </row>
    <row r="301" spans="1:19" x14ac:dyDescent="0.25">
      <c r="A301" s="156" t="s">
        <v>331</v>
      </c>
      <c r="B301" s="156" t="s">
        <v>162</v>
      </c>
      <c r="C301" s="156" t="s">
        <v>308</v>
      </c>
      <c r="D301" s="156" t="s">
        <v>303</v>
      </c>
      <c r="E301" s="156" t="s">
        <v>160</v>
      </c>
      <c r="F301" s="156" t="s">
        <v>160</v>
      </c>
      <c r="G301" s="1"/>
      <c r="H301" s="1"/>
      <c r="I301" s="1"/>
      <c r="J301" s="1">
        <v>15000</v>
      </c>
      <c r="K301" s="1"/>
      <c r="L301" s="1"/>
      <c r="M301" s="1"/>
      <c r="N301" s="1"/>
      <c r="O301" s="1"/>
      <c r="P301" s="27">
        <f t="shared" si="109"/>
        <v>15000</v>
      </c>
      <c r="Q301" s="3">
        <f t="shared" si="107"/>
        <v>15000</v>
      </c>
      <c r="R301" s="3">
        <f t="shared" si="108"/>
        <v>15000</v>
      </c>
      <c r="S301" s="27"/>
    </row>
    <row r="302" spans="1:19" x14ac:dyDescent="0.25">
      <c r="A302" s="153" t="s">
        <v>332</v>
      </c>
      <c r="B302" s="156" t="s">
        <v>162</v>
      </c>
      <c r="C302" s="227" t="s">
        <v>333</v>
      </c>
      <c r="D302" s="153" t="s">
        <v>303</v>
      </c>
      <c r="E302" s="153" t="s">
        <v>160</v>
      </c>
      <c r="F302" s="153" t="s">
        <v>160</v>
      </c>
      <c r="G302" s="10"/>
      <c r="H302" s="1"/>
      <c r="I302" s="10">
        <v>7000</v>
      </c>
      <c r="J302" s="10"/>
      <c r="K302" s="10"/>
      <c r="L302" s="10"/>
      <c r="M302" s="10"/>
      <c r="N302" s="10"/>
      <c r="O302" s="10"/>
      <c r="P302" s="27">
        <f t="shared" si="109"/>
        <v>7000</v>
      </c>
      <c r="Q302" s="3">
        <f t="shared" si="107"/>
        <v>7000</v>
      </c>
      <c r="R302" s="3">
        <f t="shared" si="108"/>
        <v>7000</v>
      </c>
      <c r="S302" s="27"/>
    </row>
    <row r="303" spans="1:19" x14ac:dyDescent="0.25">
      <c r="A303" s="153" t="s">
        <v>334</v>
      </c>
      <c r="B303" s="156" t="s">
        <v>21</v>
      </c>
      <c r="C303" s="153"/>
      <c r="D303" s="153" t="s">
        <v>69</v>
      </c>
      <c r="E303" s="153" t="s">
        <v>160</v>
      </c>
      <c r="F303" s="153" t="s">
        <v>160</v>
      </c>
      <c r="G303" s="10"/>
      <c r="H303" s="1"/>
      <c r="I303" s="10">
        <v>10000</v>
      </c>
      <c r="J303" s="10"/>
      <c r="K303" s="10"/>
      <c r="L303" s="10"/>
      <c r="M303" s="10"/>
      <c r="N303" s="10"/>
      <c r="O303" s="10"/>
      <c r="P303" s="27">
        <f t="shared" si="109"/>
        <v>10000</v>
      </c>
      <c r="Q303" s="3">
        <f t="shared" si="107"/>
        <v>10000</v>
      </c>
      <c r="R303" s="3">
        <f t="shared" si="108"/>
        <v>10000</v>
      </c>
      <c r="S303" s="27"/>
    </row>
    <row r="304" spans="1:19" x14ac:dyDescent="0.25">
      <c r="A304" s="153" t="s">
        <v>335</v>
      </c>
      <c r="B304" s="156" t="s">
        <v>43</v>
      </c>
      <c r="C304" s="153"/>
      <c r="D304" s="153" t="s">
        <v>303</v>
      </c>
      <c r="E304" s="153" t="s">
        <v>160</v>
      </c>
      <c r="F304" s="153" t="s">
        <v>160</v>
      </c>
      <c r="G304" s="10"/>
      <c r="H304" s="1"/>
      <c r="I304" s="10">
        <v>6000</v>
      </c>
      <c r="J304" s="10"/>
      <c r="K304" s="10"/>
      <c r="L304" s="10"/>
      <c r="M304" s="10"/>
      <c r="N304" s="10"/>
      <c r="O304" s="10"/>
      <c r="P304" s="27">
        <f t="shared" si="109"/>
        <v>6000</v>
      </c>
      <c r="Q304" s="3">
        <f t="shared" si="107"/>
        <v>6000</v>
      </c>
      <c r="R304" s="3">
        <f t="shared" si="108"/>
        <v>6000</v>
      </c>
      <c r="S304" s="27"/>
    </row>
    <row r="305" spans="1:19" x14ac:dyDescent="0.25">
      <c r="A305" s="156" t="s">
        <v>273</v>
      </c>
      <c r="B305" s="153" t="s">
        <v>162</v>
      </c>
      <c r="C305" s="156" t="s">
        <v>275</v>
      </c>
      <c r="D305" s="159" t="s">
        <v>336</v>
      </c>
      <c r="E305" s="156" t="s">
        <v>160</v>
      </c>
      <c r="F305" s="159" t="s">
        <v>160</v>
      </c>
      <c r="G305" s="12"/>
      <c r="H305" s="12"/>
      <c r="I305" s="12"/>
      <c r="J305" s="12"/>
      <c r="K305" s="12"/>
      <c r="L305" s="12"/>
      <c r="M305" s="12">
        <v>10000</v>
      </c>
      <c r="N305" s="12"/>
      <c r="O305" s="12"/>
      <c r="P305" s="27">
        <f t="shared" si="109"/>
        <v>10000</v>
      </c>
      <c r="Q305" s="3">
        <f t="shared" si="107"/>
        <v>10000</v>
      </c>
      <c r="R305" s="3">
        <f t="shared" si="108"/>
        <v>10000</v>
      </c>
      <c r="S305" s="27"/>
    </row>
    <row r="306" spans="1:19" x14ac:dyDescent="0.25">
      <c r="A306" s="156" t="s">
        <v>276</v>
      </c>
      <c r="B306" s="153" t="s">
        <v>21</v>
      </c>
      <c r="C306" s="156" t="s">
        <v>337</v>
      </c>
      <c r="D306" s="159" t="s">
        <v>336</v>
      </c>
      <c r="E306" s="156" t="s">
        <v>160</v>
      </c>
      <c r="F306" s="159" t="s">
        <v>160</v>
      </c>
      <c r="G306" s="12"/>
      <c r="H306" s="12"/>
      <c r="I306" s="12"/>
      <c r="J306" s="12">
        <v>11000</v>
      </c>
      <c r="K306" s="12"/>
      <c r="L306" s="12"/>
      <c r="M306" s="12"/>
      <c r="N306" s="12"/>
      <c r="O306" s="12"/>
      <c r="P306" s="27">
        <f t="shared" si="109"/>
        <v>11000</v>
      </c>
      <c r="Q306" s="3">
        <f t="shared" si="107"/>
        <v>11000</v>
      </c>
      <c r="R306" s="3">
        <f t="shared" si="108"/>
        <v>11000</v>
      </c>
      <c r="S306" s="27"/>
    </row>
    <row r="307" spans="1:19" x14ac:dyDescent="0.25">
      <c r="A307" s="156" t="s">
        <v>280</v>
      </c>
      <c r="B307" s="153" t="s">
        <v>43</v>
      </c>
      <c r="C307" s="156" t="s">
        <v>282</v>
      </c>
      <c r="D307" s="159" t="s">
        <v>312</v>
      </c>
      <c r="E307" s="156" t="s">
        <v>160</v>
      </c>
      <c r="F307" s="159" t="s">
        <v>160</v>
      </c>
      <c r="G307" s="12"/>
      <c r="H307" s="12"/>
      <c r="I307" s="12"/>
      <c r="J307" s="12"/>
      <c r="K307" s="12"/>
      <c r="L307" s="12"/>
      <c r="M307" s="12">
        <v>5000</v>
      </c>
      <c r="N307" s="12"/>
      <c r="O307" s="12"/>
      <c r="P307" s="27">
        <f t="shared" si="109"/>
        <v>5000</v>
      </c>
      <c r="Q307" s="3">
        <f t="shared" si="107"/>
        <v>5000</v>
      </c>
      <c r="R307" s="3">
        <f t="shared" si="108"/>
        <v>5000</v>
      </c>
      <c r="S307" s="27"/>
    </row>
    <row r="308" spans="1:19" x14ac:dyDescent="0.25">
      <c r="A308" s="156" t="s">
        <v>338</v>
      </c>
      <c r="B308" s="153" t="s">
        <v>21</v>
      </c>
      <c r="C308" s="156" t="s">
        <v>339</v>
      </c>
      <c r="D308" s="159" t="s">
        <v>312</v>
      </c>
      <c r="E308" s="156" t="s">
        <v>160</v>
      </c>
      <c r="F308" s="159" t="s">
        <v>160</v>
      </c>
      <c r="G308" s="12"/>
      <c r="H308" s="12"/>
      <c r="I308" s="12"/>
      <c r="J308" s="12"/>
      <c r="K308" s="12">
        <v>70000</v>
      </c>
      <c r="L308" s="12"/>
      <c r="M308" s="12"/>
      <c r="N308" s="12"/>
      <c r="O308" s="12"/>
      <c r="P308" s="27">
        <f t="shared" si="109"/>
        <v>70000</v>
      </c>
      <c r="Q308" s="3">
        <f t="shared" si="107"/>
        <v>70000</v>
      </c>
      <c r="R308" s="3">
        <f t="shared" si="108"/>
        <v>70000</v>
      </c>
      <c r="S308" s="27"/>
    </row>
    <row r="309" spans="1:19" x14ac:dyDescent="0.25">
      <c r="A309" s="149" t="s">
        <v>194</v>
      </c>
      <c r="B309" s="222"/>
      <c r="C309" s="156"/>
      <c r="D309" s="159"/>
      <c r="E309" s="156"/>
      <c r="F309" s="159"/>
      <c r="G309" s="73">
        <f>SUM(G282:G308)</f>
        <v>0</v>
      </c>
      <c r="H309" s="73">
        <f t="shared" ref="H309:S309" si="110">SUM(H282:H308)</f>
        <v>0</v>
      </c>
      <c r="I309" s="73">
        <f t="shared" si="110"/>
        <v>93500</v>
      </c>
      <c r="J309" s="73">
        <f t="shared" si="110"/>
        <v>324500</v>
      </c>
      <c r="K309" s="73">
        <f t="shared" si="110"/>
        <v>70000</v>
      </c>
      <c r="L309" s="73">
        <f t="shared" si="110"/>
        <v>41000</v>
      </c>
      <c r="M309" s="73">
        <f t="shared" si="110"/>
        <v>180800</v>
      </c>
      <c r="N309" s="73">
        <f t="shared" si="110"/>
        <v>0</v>
      </c>
      <c r="O309" s="73">
        <f t="shared" si="110"/>
        <v>0</v>
      </c>
      <c r="P309" s="73">
        <f t="shared" si="110"/>
        <v>709800</v>
      </c>
      <c r="Q309" s="73">
        <f t="shared" si="110"/>
        <v>709800</v>
      </c>
      <c r="R309" s="73">
        <f t="shared" si="110"/>
        <v>709800</v>
      </c>
      <c r="S309" s="73">
        <f t="shared" si="110"/>
        <v>0</v>
      </c>
    </row>
    <row r="310" spans="1:19" x14ac:dyDescent="0.25">
      <c r="A310" s="172" t="s">
        <v>27</v>
      </c>
      <c r="B310" s="151"/>
      <c r="C310" s="151"/>
      <c r="D310" s="151"/>
      <c r="E310" s="151"/>
      <c r="F310" s="151"/>
      <c r="G310" s="22"/>
      <c r="H310" s="22"/>
      <c r="I310" s="22"/>
      <c r="J310" s="22"/>
      <c r="K310" s="22"/>
      <c r="L310" s="22"/>
      <c r="M310" s="22"/>
      <c r="N310" s="22"/>
      <c r="O310" s="22"/>
      <c r="P310" s="22"/>
      <c r="Q310" s="22" t="s">
        <v>28</v>
      </c>
      <c r="R310" s="22"/>
      <c r="S310" s="17"/>
    </row>
    <row r="311" spans="1:19" x14ac:dyDescent="0.25">
      <c r="A311" s="153"/>
      <c r="B311" s="156"/>
      <c r="C311" s="153"/>
      <c r="D311" s="153"/>
      <c r="E311" s="153"/>
      <c r="F311" s="153"/>
      <c r="G311" s="10"/>
      <c r="H311" s="1"/>
      <c r="I311" s="10"/>
      <c r="J311" s="10"/>
      <c r="K311" s="10"/>
      <c r="L311" s="10"/>
      <c r="M311" s="10"/>
      <c r="N311" s="10"/>
      <c r="O311" s="10"/>
      <c r="P311" s="27">
        <f>SUM(I311:O311)</f>
        <v>0</v>
      </c>
      <c r="Q311" s="3">
        <f t="shared" ref="Q311:Q312" si="111">(P311-G311)</f>
        <v>0</v>
      </c>
      <c r="R311" s="3">
        <f t="shared" ref="R311:R312" si="112">(Q311-O311)</f>
        <v>0</v>
      </c>
      <c r="S311" s="27"/>
    </row>
    <row r="312" spans="1:19" x14ac:dyDescent="0.25">
      <c r="A312" s="153"/>
      <c r="B312" s="156"/>
      <c r="C312" s="153"/>
      <c r="D312" s="155"/>
      <c r="E312" s="153"/>
      <c r="F312" s="153"/>
      <c r="G312" s="138">
        <f>SUM(G311)</f>
        <v>0</v>
      </c>
      <c r="H312" s="138">
        <f t="shared" ref="H312:O312" si="113">SUM(H311)</f>
        <v>0</v>
      </c>
      <c r="I312" s="138">
        <f t="shared" si="113"/>
        <v>0</v>
      </c>
      <c r="J312" s="138">
        <f t="shared" si="113"/>
        <v>0</v>
      </c>
      <c r="K312" s="138">
        <f t="shared" si="113"/>
        <v>0</v>
      </c>
      <c r="L312" s="138">
        <f t="shared" si="113"/>
        <v>0</v>
      </c>
      <c r="M312" s="138">
        <f t="shared" si="113"/>
        <v>0</v>
      </c>
      <c r="N312" s="138">
        <f t="shared" si="113"/>
        <v>0</v>
      </c>
      <c r="O312" s="138">
        <f t="shared" si="113"/>
        <v>0</v>
      </c>
      <c r="P312" s="27">
        <f>SUM(I312:O312)</f>
        <v>0</v>
      </c>
      <c r="Q312" s="3">
        <f t="shared" si="111"/>
        <v>0</v>
      </c>
      <c r="R312" s="3">
        <f t="shared" si="112"/>
        <v>0</v>
      </c>
      <c r="S312" s="27"/>
    </row>
    <row r="313" spans="1:19" x14ac:dyDescent="0.25">
      <c r="A313" s="228" t="s">
        <v>29</v>
      </c>
      <c r="B313" s="228"/>
      <c r="C313" s="229"/>
      <c r="D313" s="229"/>
      <c r="E313" s="229"/>
      <c r="F313" s="229"/>
      <c r="G313" s="73">
        <f t="shared" ref="G313:S313" si="114">SUM(G309,G280,G277)</f>
        <v>0</v>
      </c>
      <c r="H313" s="73">
        <f t="shared" si="114"/>
        <v>0</v>
      </c>
      <c r="I313" s="73">
        <f t="shared" si="114"/>
        <v>268000</v>
      </c>
      <c r="J313" s="73">
        <f t="shared" si="114"/>
        <v>324500</v>
      </c>
      <c r="K313" s="73">
        <f t="shared" si="114"/>
        <v>70000</v>
      </c>
      <c r="L313" s="73">
        <f t="shared" si="114"/>
        <v>41000</v>
      </c>
      <c r="M313" s="73">
        <f t="shared" si="114"/>
        <v>180800</v>
      </c>
      <c r="N313" s="73">
        <f t="shared" si="114"/>
        <v>0</v>
      </c>
      <c r="O313" s="73">
        <f t="shared" si="114"/>
        <v>0</v>
      </c>
      <c r="P313" s="73">
        <f t="shared" si="114"/>
        <v>884300</v>
      </c>
      <c r="Q313" s="73">
        <f t="shared" si="114"/>
        <v>884300</v>
      </c>
      <c r="R313" s="73">
        <f t="shared" si="114"/>
        <v>884300</v>
      </c>
      <c r="S313" s="73">
        <f t="shared" si="114"/>
        <v>0</v>
      </c>
    </row>
    <row r="314" spans="1:19" x14ac:dyDescent="0.25">
      <c r="A314" s="263" t="s">
        <v>340</v>
      </c>
      <c r="B314" s="263"/>
      <c r="C314" s="263"/>
      <c r="D314" s="263"/>
      <c r="E314" s="263"/>
      <c r="F314" s="263"/>
      <c r="G314" s="263"/>
      <c r="H314" s="263"/>
      <c r="I314" s="263"/>
      <c r="J314" s="263"/>
      <c r="K314" s="263"/>
      <c r="L314" s="263"/>
      <c r="M314" s="263"/>
      <c r="N314" s="263"/>
      <c r="O314" s="263"/>
      <c r="P314" s="263"/>
      <c r="Q314" s="263"/>
      <c r="R314" s="263"/>
      <c r="S314" s="263"/>
    </row>
    <row r="315" spans="1:19" x14ac:dyDescent="0.25">
      <c r="A315" s="263"/>
      <c r="B315" s="263"/>
      <c r="C315" s="263"/>
      <c r="D315" s="263"/>
      <c r="E315" s="263"/>
      <c r="F315" s="263"/>
      <c r="G315" s="263"/>
      <c r="H315" s="263"/>
      <c r="I315" s="263"/>
      <c r="J315" s="263"/>
      <c r="K315" s="263"/>
      <c r="L315" s="263"/>
      <c r="M315" s="263"/>
      <c r="N315" s="263"/>
      <c r="O315" s="263"/>
      <c r="P315" s="263"/>
      <c r="Q315" s="263"/>
      <c r="R315" s="263"/>
      <c r="S315" s="263"/>
    </row>
    <row r="316" spans="1:19" ht="47.25" x14ac:dyDescent="0.25">
      <c r="A316" s="147" t="s">
        <v>0</v>
      </c>
      <c r="B316" s="147" t="s">
        <v>1</v>
      </c>
      <c r="C316" s="147" t="s">
        <v>2</v>
      </c>
      <c r="D316" s="148" t="s">
        <v>3</v>
      </c>
      <c r="E316" s="149" t="s">
        <v>4</v>
      </c>
      <c r="F316" s="148" t="s">
        <v>5</v>
      </c>
      <c r="G316" s="15" t="s">
        <v>6</v>
      </c>
      <c r="H316" s="15" t="s">
        <v>7</v>
      </c>
      <c r="I316" s="16" t="s">
        <v>8</v>
      </c>
      <c r="J316" s="16" t="s">
        <v>9</v>
      </c>
      <c r="K316" s="16" t="s">
        <v>10</v>
      </c>
      <c r="L316" s="16" t="s">
        <v>11</v>
      </c>
      <c r="M316" s="16" t="s">
        <v>12</v>
      </c>
      <c r="N316" s="16" t="s">
        <v>13</v>
      </c>
      <c r="O316" s="16" t="s">
        <v>341</v>
      </c>
      <c r="P316" s="16" t="s">
        <v>15</v>
      </c>
      <c r="Q316" s="16" t="s">
        <v>16</v>
      </c>
      <c r="R316" s="16" t="s">
        <v>342</v>
      </c>
      <c r="S316" s="16" t="s">
        <v>18</v>
      </c>
    </row>
    <row r="317" spans="1:19" x14ac:dyDescent="0.25">
      <c r="A317" s="150" t="s">
        <v>19</v>
      </c>
      <c r="B317" s="150"/>
      <c r="C317" s="150"/>
      <c r="D317" s="150"/>
      <c r="E317" s="150"/>
      <c r="F317" s="150"/>
      <c r="G317" s="9"/>
      <c r="H317" s="9"/>
      <c r="I317" s="9"/>
      <c r="J317" s="9"/>
      <c r="K317" s="9"/>
      <c r="L317" s="9"/>
      <c r="M317" s="9"/>
      <c r="N317" s="9"/>
      <c r="O317" s="9"/>
      <c r="P317" s="9"/>
      <c r="Q317" s="9"/>
      <c r="R317" s="9"/>
      <c r="S317" s="8"/>
    </row>
    <row r="318" spans="1:19" x14ac:dyDescent="0.25">
      <c r="A318" s="230" t="s">
        <v>343</v>
      </c>
      <c r="B318" s="231" t="s">
        <v>21</v>
      </c>
      <c r="C318" s="230" t="s">
        <v>344</v>
      </c>
      <c r="D318" s="230">
        <v>25</v>
      </c>
      <c r="E318" s="230" t="s">
        <v>57</v>
      </c>
      <c r="F318" s="232"/>
      <c r="G318" s="28"/>
      <c r="H318" s="28">
        <v>1200</v>
      </c>
      <c r="I318" s="28">
        <v>13000</v>
      </c>
      <c r="J318" s="28"/>
      <c r="K318" s="28"/>
      <c r="L318" s="6"/>
      <c r="M318" s="6"/>
      <c r="N318" s="6"/>
      <c r="O318" s="6"/>
      <c r="P318" s="3">
        <f>SUM(I318:O318)</f>
        <v>13000</v>
      </c>
      <c r="Q318" s="3">
        <f t="shared" ref="Q318:Q342" si="115">(P318-G318)</f>
        <v>13000</v>
      </c>
      <c r="R318" s="3">
        <f t="shared" ref="R318:R342" si="116">(Q318-O318)</f>
        <v>13000</v>
      </c>
      <c r="S318" s="3">
        <v>1200</v>
      </c>
    </row>
    <row r="319" spans="1:19" x14ac:dyDescent="0.25">
      <c r="A319" s="230" t="s">
        <v>345</v>
      </c>
      <c r="B319" s="231" t="s">
        <v>346</v>
      </c>
      <c r="C319" s="230" t="s">
        <v>344</v>
      </c>
      <c r="D319" s="230">
        <v>15</v>
      </c>
      <c r="E319" s="230" t="s">
        <v>57</v>
      </c>
      <c r="F319" s="232" t="s">
        <v>347</v>
      </c>
      <c r="G319" s="28">
        <v>5000</v>
      </c>
      <c r="H319" s="28">
        <v>75</v>
      </c>
      <c r="I319" s="28"/>
      <c r="J319" s="28"/>
      <c r="K319" s="28"/>
      <c r="L319" s="6"/>
      <c r="M319" s="6"/>
      <c r="N319" s="6">
        <v>10000</v>
      </c>
      <c r="O319" s="6"/>
      <c r="P319" s="3">
        <f t="shared" ref="P319:P342" si="117">SUM(I319:O319)</f>
        <v>10000</v>
      </c>
      <c r="Q319" s="3">
        <f t="shared" si="115"/>
        <v>5000</v>
      </c>
      <c r="R319" s="3">
        <f t="shared" si="116"/>
        <v>5000</v>
      </c>
      <c r="S319" s="3">
        <v>75</v>
      </c>
    </row>
    <row r="320" spans="1:19" x14ac:dyDescent="0.25">
      <c r="A320" s="230" t="s">
        <v>348</v>
      </c>
      <c r="B320" s="231" t="s">
        <v>43</v>
      </c>
      <c r="C320" s="230" t="s">
        <v>349</v>
      </c>
      <c r="D320" s="230">
        <v>20</v>
      </c>
      <c r="E320" s="230" t="s">
        <v>57</v>
      </c>
      <c r="F320" s="232"/>
      <c r="G320" s="28"/>
      <c r="H320" s="28"/>
      <c r="I320" s="28"/>
      <c r="J320" s="28"/>
      <c r="K320" s="28"/>
      <c r="L320" s="6"/>
      <c r="M320" s="6"/>
      <c r="N320" s="6">
        <v>12000</v>
      </c>
      <c r="O320" s="6"/>
      <c r="P320" s="3">
        <f t="shared" si="117"/>
        <v>12000</v>
      </c>
      <c r="Q320" s="3">
        <f t="shared" si="115"/>
        <v>12000</v>
      </c>
      <c r="R320" s="3">
        <f t="shared" si="116"/>
        <v>12000</v>
      </c>
      <c r="S320" s="3"/>
    </row>
    <row r="321" spans="1:19" x14ac:dyDescent="0.25">
      <c r="A321" s="230" t="s">
        <v>350</v>
      </c>
      <c r="B321" s="231" t="s">
        <v>21</v>
      </c>
      <c r="C321" s="230" t="s">
        <v>351</v>
      </c>
      <c r="D321" s="230">
        <v>35</v>
      </c>
      <c r="E321" s="230" t="s">
        <v>57</v>
      </c>
      <c r="F321" s="232"/>
      <c r="G321" s="28"/>
      <c r="H321" s="28"/>
      <c r="I321" s="28">
        <v>50000</v>
      </c>
      <c r="J321" s="28"/>
      <c r="K321" s="28"/>
      <c r="L321" s="6"/>
      <c r="M321" s="6"/>
      <c r="N321" s="6"/>
      <c r="O321" s="6"/>
      <c r="P321" s="3">
        <f t="shared" si="117"/>
        <v>50000</v>
      </c>
      <c r="Q321" s="3">
        <f t="shared" si="115"/>
        <v>50000</v>
      </c>
      <c r="R321" s="3">
        <f t="shared" si="116"/>
        <v>50000</v>
      </c>
      <c r="S321" s="3"/>
    </row>
    <row r="322" spans="1:19" x14ac:dyDescent="0.25">
      <c r="A322" s="230" t="s">
        <v>352</v>
      </c>
      <c r="B322" s="231" t="s">
        <v>346</v>
      </c>
      <c r="C322" s="230" t="s">
        <v>351</v>
      </c>
      <c r="D322" s="230">
        <v>35</v>
      </c>
      <c r="E322" s="230" t="s">
        <v>22</v>
      </c>
      <c r="F322" s="232" t="s">
        <v>353</v>
      </c>
      <c r="G322" s="28">
        <v>600000</v>
      </c>
      <c r="H322" s="28">
        <v>15000</v>
      </c>
      <c r="I322" s="28"/>
      <c r="J322" s="28">
        <v>750000</v>
      </c>
      <c r="K322" s="28"/>
      <c r="L322" s="6"/>
      <c r="M322" s="6"/>
      <c r="N322" s="6"/>
      <c r="O322" s="6"/>
      <c r="P322" s="3">
        <f t="shared" si="117"/>
        <v>750000</v>
      </c>
      <c r="Q322" s="3">
        <f t="shared" si="115"/>
        <v>150000</v>
      </c>
      <c r="R322" s="3">
        <f t="shared" si="116"/>
        <v>150000</v>
      </c>
      <c r="S322" s="3"/>
    </row>
    <row r="323" spans="1:19" x14ac:dyDescent="0.25">
      <c r="A323" s="230" t="s">
        <v>354</v>
      </c>
      <c r="B323" s="231" t="s">
        <v>43</v>
      </c>
      <c r="C323" s="230" t="s">
        <v>355</v>
      </c>
      <c r="D323" s="230">
        <v>35</v>
      </c>
      <c r="E323" s="230" t="s">
        <v>57</v>
      </c>
      <c r="F323" s="232"/>
      <c r="G323" s="28"/>
      <c r="H323" s="28">
        <v>2750</v>
      </c>
      <c r="I323" s="28"/>
      <c r="J323" s="28"/>
      <c r="K323" s="28"/>
      <c r="L323" s="6"/>
      <c r="M323" s="6"/>
      <c r="N323" s="6">
        <v>300000</v>
      </c>
      <c r="O323" s="6"/>
      <c r="P323" s="3">
        <f t="shared" si="117"/>
        <v>300000</v>
      </c>
      <c r="Q323" s="3">
        <f t="shared" si="115"/>
        <v>300000</v>
      </c>
      <c r="R323" s="3">
        <f t="shared" si="116"/>
        <v>300000</v>
      </c>
      <c r="S323" s="3">
        <v>2750</v>
      </c>
    </row>
    <row r="324" spans="1:19" x14ac:dyDescent="0.25">
      <c r="A324" s="230" t="s">
        <v>356</v>
      </c>
      <c r="B324" s="231" t="s">
        <v>43</v>
      </c>
      <c r="C324" s="230" t="s">
        <v>355</v>
      </c>
      <c r="D324" s="230">
        <v>50</v>
      </c>
      <c r="E324" s="230" t="s">
        <v>57</v>
      </c>
      <c r="F324" s="232"/>
      <c r="G324" s="28"/>
      <c r="H324" s="28">
        <v>900</v>
      </c>
      <c r="I324" s="28"/>
      <c r="J324" s="28"/>
      <c r="K324" s="28">
        <v>30000</v>
      </c>
      <c r="L324" s="6"/>
      <c r="M324" s="6"/>
      <c r="N324" s="6"/>
      <c r="O324" s="6"/>
      <c r="P324" s="3">
        <f t="shared" si="117"/>
        <v>30000</v>
      </c>
      <c r="Q324" s="3">
        <f t="shared" si="115"/>
        <v>30000</v>
      </c>
      <c r="R324" s="3">
        <f t="shared" si="116"/>
        <v>30000</v>
      </c>
      <c r="S324" s="3">
        <v>900</v>
      </c>
    </row>
    <row r="325" spans="1:19" x14ac:dyDescent="0.25">
      <c r="A325" s="230" t="s">
        <v>357</v>
      </c>
      <c r="B325" s="231" t="s">
        <v>43</v>
      </c>
      <c r="C325" s="230" t="s">
        <v>355</v>
      </c>
      <c r="D325" s="230">
        <v>35</v>
      </c>
      <c r="E325" s="230" t="s">
        <v>60</v>
      </c>
      <c r="F325" s="232"/>
      <c r="G325" s="28"/>
      <c r="H325" s="28">
        <v>12000</v>
      </c>
      <c r="I325" s="28"/>
      <c r="J325" s="28"/>
      <c r="K325" s="28">
        <v>400000</v>
      </c>
      <c r="L325" s="6"/>
      <c r="M325" s="6"/>
      <c r="N325" s="6"/>
      <c r="O325" s="6"/>
      <c r="P325" s="3">
        <f t="shared" si="117"/>
        <v>400000</v>
      </c>
      <c r="Q325" s="3">
        <f t="shared" si="115"/>
        <v>400000</v>
      </c>
      <c r="R325" s="3">
        <f t="shared" si="116"/>
        <v>400000</v>
      </c>
      <c r="S325" s="3">
        <v>12000</v>
      </c>
    </row>
    <row r="326" spans="1:19" x14ac:dyDescent="0.25">
      <c r="A326" s="230" t="s">
        <v>358</v>
      </c>
      <c r="B326" s="231" t="s">
        <v>21</v>
      </c>
      <c r="C326" s="230" t="s">
        <v>349</v>
      </c>
      <c r="D326" s="230">
        <v>50</v>
      </c>
      <c r="E326" s="230" t="s">
        <v>60</v>
      </c>
      <c r="F326" s="232"/>
      <c r="G326" s="28"/>
      <c r="H326" s="28">
        <v>6400</v>
      </c>
      <c r="I326" s="28">
        <v>400000</v>
      </c>
      <c r="J326" s="28">
        <v>600000</v>
      </c>
      <c r="K326" s="28"/>
      <c r="L326" s="6"/>
      <c r="M326" s="6"/>
      <c r="N326" s="6"/>
      <c r="O326" s="6"/>
      <c r="P326" s="3">
        <f t="shared" si="117"/>
        <v>1000000</v>
      </c>
      <c r="Q326" s="3">
        <f t="shared" si="115"/>
        <v>1000000</v>
      </c>
      <c r="R326" s="3">
        <f t="shared" si="116"/>
        <v>1000000</v>
      </c>
      <c r="S326" s="3">
        <v>6400</v>
      </c>
    </row>
    <row r="327" spans="1:19" x14ac:dyDescent="0.25">
      <c r="A327" s="230" t="s">
        <v>359</v>
      </c>
      <c r="B327" s="231" t="s">
        <v>43</v>
      </c>
      <c r="C327" s="230" t="s">
        <v>355</v>
      </c>
      <c r="D327" s="232">
        <v>3</v>
      </c>
      <c r="E327" s="232" t="s">
        <v>57</v>
      </c>
      <c r="F327" s="232"/>
      <c r="G327" s="28"/>
      <c r="H327" s="28"/>
      <c r="I327" s="28">
        <v>25000</v>
      </c>
      <c r="J327" s="28"/>
      <c r="K327" s="28"/>
      <c r="L327" s="6"/>
      <c r="M327" s="6"/>
      <c r="N327" s="6"/>
      <c r="O327" s="6"/>
      <c r="P327" s="3">
        <f t="shared" si="117"/>
        <v>25000</v>
      </c>
      <c r="Q327" s="3">
        <f t="shared" si="115"/>
        <v>25000</v>
      </c>
      <c r="R327" s="3">
        <f t="shared" si="116"/>
        <v>25000</v>
      </c>
      <c r="S327" s="3"/>
    </row>
    <row r="328" spans="1:19" x14ac:dyDescent="0.25">
      <c r="A328" s="230" t="s">
        <v>360</v>
      </c>
      <c r="B328" s="231" t="s">
        <v>21</v>
      </c>
      <c r="C328" s="230" t="s">
        <v>355</v>
      </c>
      <c r="D328" s="230">
        <v>50</v>
      </c>
      <c r="E328" s="230" t="s">
        <v>60</v>
      </c>
      <c r="F328" s="232"/>
      <c r="G328" s="28"/>
      <c r="H328" s="28"/>
      <c r="I328" s="28">
        <v>4500000</v>
      </c>
      <c r="J328" s="28">
        <v>4500000</v>
      </c>
      <c r="K328" s="28"/>
      <c r="L328" s="6"/>
      <c r="M328" s="6"/>
      <c r="N328" s="6"/>
      <c r="O328" s="6"/>
      <c r="P328" s="3">
        <f t="shared" si="117"/>
        <v>9000000</v>
      </c>
      <c r="Q328" s="3">
        <f t="shared" si="115"/>
        <v>9000000</v>
      </c>
      <c r="R328" s="3">
        <f t="shared" si="116"/>
        <v>9000000</v>
      </c>
      <c r="S328" s="3"/>
    </row>
    <row r="329" spans="1:19" x14ac:dyDescent="0.25">
      <c r="A329" s="230" t="s">
        <v>361</v>
      </c>
      <c r="B329" s="231" t="s">
        <v>346</v>
      </c>
      <c r="C329" s="230" t="s">
        <v>349</v>
      </c>
      <c r="D329" s="230">
        <v>35</v>
      </c>
      <c r="E329" s="230" t="s">
        <v>57</v>
      </c>
      <c r="F329" s="232" t="s">
        <v>362</v>
      </c>
      <c r="G329" s="28">
        <v>1000000</v>
      </c>
      <c r="H329" s="28">
        <v>-30000</v>
      </c>
      <c r="I329" s="28"/>
      <c r="J329" s="28"/>
      <c r="K329" s="28">
        <v>1000000</v>
      </c>
      <c r="L329" s="6"/>
      <c r="M329" s="6"/>
      <c r="N329" s="6"/>
      <c r="O329" s="6"/>
      <c r="P329" s="3">
        <f t="shared" si="117"/>
        <v>1000000</v>
      </c>
      <c r="Q329" s="3"/>
      <c r="R329" s="3"/>
      <c r="S329" s="3">
        <v>-30000</v>
      </c>
    </row>
    <row r="330" spans="1:19" x14ac:dyDescent="0.25">
      <c r="A330" s="230"/>
      <c r="B330" s="231"/>
      <c r="C330" s="230"/>
      <c r="D330" s="230"/>
      <c r="E330" s="230"/>
      <c r="F330" s="232"/>
      <c r="G330" s="28"/>
      <c r="H330" s="28"/>
      <c r="I330" s="28"/>
      <c r="J330" s="28"/>
      <c r="K330" s="28"/>
      <c r="L330" s="6"/>
      <c r="M330" s="6"/>
      <c r="N330" s="6"/>
      <c r="O330" s="6"/>
      <c r="P330" s="3"/>
      <c r="Q330" s="3"/>
      <c r="R330" s="3"/>
      <c r="S330" s="3"/>
    </row>
    <row r="331" spans="1:19" x14ac:dyDescent="0.25">
      <c r="A331" s="230" t="s">
        <v>363</v>
      </c>
      <c r="B331" s="231" t="s">
        <v>43</v>
      </c>
      <c r="C331" s="230" t="s">
        <v>355</v>
      </c>
      <c r="D331" s="230">
        <v>50</v>
      </c>
      <c r="E331" s="230" t="s">
        <v>60</v>
      </c>
      <c r="F331" s="232"/>
      <c r="G331" s="28"/>
      <c r="H331" s="28"/>
      <c r="I331" s="28"/>
      <c r="J331" s="28"/>
      <c r="K331" s="28"/>
      <c r="L331" s="6"/>
      <c r="M331" s="6"/>
      <c r="N331" s="6">
        <v>2500000</v>
      </c>
      <c r="O331" s="6"/>
      <c r="P331" s="3">
        <f t="shared" si="117"/>
        <v>2500000</v>
      </c>
      <c r="Q331" s="3">
        <f t="shared" si="115"/>
        <v>2500000</v>
      </c>
      <c r="R331" s="3">
        <f t="shared" si="116"/>
        <v>2500000</v>
      </c>
      <c r="S331" s="3"/>
    </row>
    <row r="332" spans="1:19" x14ac:dyDescent="0.25">
      <c r="A332" s="230" t="s">
        <v>364</v>
      </c>
      <c r="B332" s="231" t="s">
        <v>43</v>
      </c>
      <c r="C332" s="230" t="s">
        <v>355</v>
      </c>
      <c r="D332" s="230">
        <v>25</v>
      </c>
      <c r="E332" s="230" t="s">
        <v>57</v>
      </c>
      <c r="F332" s="232"/>
      <c r="G332" s="28"/>
      <c r="H332" s="28"/>
      <c r="I332" s="28"/>
      <c r="J332" s="28"/>
      <c r="K332" s="28"/>
      <c r="L332" s="6"/>
      <c r="M332" s="6"/>
      <c r="N332" s="6">
        <v>50000</v>
      </c>
      <c r="O332" s="6"/>
      <c r="P332" s="3">
        <f t="shared" si="117"/>
        <v>50000</v>
      </c>
      <c r="Q332" s="3">
        <f t="shared" si="115"/>
        <v>50000</v>
      </c>
      <c r="R332" s="3">
        <f t="shared" si="116"/>
        <v>50000</v>
      </c>
      <c r="S332" s="3"/>
    </row>
    <row r="333" spans="1:19" x14ac:dyDescent="0.25">
      <c r="A333" s="230" t="s">
        <v>365</v>
      </c>
      <c r="B333" s="231" t="s">
        <v>43</v>
      </c>
      <c r="C333" s="230" t="s">
        <v>355</v>
      </c>
      <c r="D333" s="230">
        <v>50</v>
      </c>
      <c r="E333" s="230" t="s">
        <v>57</v>
      </c>
      <c r="F333" s="232"/>
      <c r="G333" s="28"/>
      <c r="H333" s="28">
        <v>-65000</v>
      </c>
      <c r="I333" s="28"/>
      <c r="J333" s="28"/>
      <c r="K333" s="28"/>
      <c r="L333" s="6"/>
      <c r="M333" s="6"/>
      <c r="N333" s="6">
        <v>85000</v>
      </c>
      <c r="O333" s="6"/>
      <c r="P333" s="3">
        <f t="shared" si="117"/>
        <v>85000</v>
      </c>
      <c r="Q333" s="3">
        <f t="shared" si="115"/>
        <v>85000</v>
      </c>
      <c r="R333" s="3">
        <f t="shared" si="116"/>
        <v>85000</v>
      </c>
      <c r="S333" s="3">
        <v>-65000</v>
      </c>
    </row>
    <row r="334" spans="1:19" x14ac:dyDescent="0.25">
      <c r="A334" s="230" t="s">
        <v>366</v>
      </c>
      <c r="B334" s="231" t="s">
        <v>43</v>
      </c>
      <c r="C334" s="230" t="s">
        <v>355</v>
      </c>
      <c r="D334" s="232">
        <v>50</v>
      </c>
      <c r="E334" s="232" t="s">
        <v>60</v>
      </c>
      <c r="F334" s="232" t="s">
        <v>367</v>
      </c>
      <c r="G334" s="28">
        <v>100000</v>
      </c>
      <c r="H334" s="28"/>
      <c r="I334" s="28"/>
      <c r="J334" s="28"/>
      <c r="K334" s="28"/>
      <c r="L334" s="6"/>
      <c r="M334" s="6"/>
      <c r="N334" s="6">
        <v>300000</v>
      </c>
      <c r="O334" s="6"/>
      <c r="P334" s="3">
        <f t="shared" si="117"/>
        <v>300000</v>
      </c>
      <c r="Q334" s="3">
        <f t="shared" si="115"/>
        <v>200000</v>
      </c>
      <c r="R334" s="3">
        <f t="shared" si="116"/>
        <v>200000</v>
      </c>
      <c r="S334" s="3"/>
    </row>
    <row r="335" spans="1:19" x14ac:dyDescent="0.25">
      <c r="A335" s="230" t="s">
        <v>368</v>
      </c>
      <c r="B335" s="231" t="s">
        <v>346</v>
      </c>
      <c r="C335" s="230" t="s">
        <v>355</v>
      </c>
      <c r="D335" s="232">
        <v>35</v>
      </c>
      <c r="E335" s="232" t="s">
        <v>57</v>
      </c>
      <c r="F335" s="232" t="s">
        <v>369</v>
      </c>
      <c r="G335" s="28">
        <v>100000</v>
      </c>
      <c r="H335" s="28">
        <v>3500</v>
      </c>
      <c r="I335" s="28">
        <v>200000</v>
      </c>
      <c r="J335" s="28"/>
      <c r="K335" s="28"/>
      <c r="L335" s="6"/>
      <c r="M335" s="6"/>
      <c r="N335" s="6"/>
      <c r="O335" s="6"/>
      <c r="P335" s="3">
        <f t="shared" si="117"/>
        <v>200000</v>
      </c>
      <c r="Q335" s="3">
        <f t="shared" si="115"/>
        <v>100000</v>
      </c>
      <c r="R335" s="3">
        <f t="shared" si="116"/>
        <v>100000</v>
      </c>
      <c r="S335" s="3">
        <v>3500</v>
      </c>
    </row>
    <row r="336" spans="1:19" x14ac:dyDescent="0.25">
      <c r="A336" s="230" t="s">
        <v>370</v>
      </c>
      <c r="B336" s="231" t="s">
        <v>43</v>
      </c>
      <c r="C336" s="230" t="s">
        <v>355</v>
      </c>
      <c r="D336" s="232">
        <v>35</v>
      </c>
      <c r="E336" s="232" t="s">
        <v>60</v>
      </c>
      <c r="F336" s="232"/>
      <c r="G336" s="28"/>
      <c r="H336" s="28"/>
      <c r="I336" s="28">
        <v>125000</v>
      </c>
      <c r="J336" s="28">
        <v>265000</v>
      </c>
      <c r="K336" s="28"/>
      <c r="L336" s="6"/>
      <c r="M336" s="6"/>
      <c r="N336" s="6"/>
      <c r="O336" s="6"/>
      <c r="P336" s="3">
        <f t="shared" si="117"/>
        <v>390000</v>
      </c>
      <c r="Q336" s="3">
        <f t="shared" si="115"/>
        <v>390000</v>
      </c>
      <c r="R336" s="3">
        <f t="shared" si="116"/>
        <v>390000</v>
      </c>
      <c r="S336" s="3"/>
    </row>
    <row r="337" spans="1:19" x14ac:dyDescent="0.25">
      <c r="A337" s="230" t="s">
        <v>371</v>
      </c>
      <c r="B337" s="231" t="s">
        <v>43</v>
      </c>
      <c r="C337" s="230" t="s">
        <v>355</v>
      </c>
      <c r="D337" s="232">
        <v>35</v>
      </c>
      <c r="E337" s="232" t="s">
        <v>57</v>
      </c>
      <c r="F337" s="232"/>
      <c r="G337" s="28"/>
      <c r="H337" s="28">
        <v>2800</v>
      </c>
      <c r="I337" s="28"/>
      <c r="J337" s="28">
        <v>350000</v>
      </c>
      <c r="K337" s="28"/>
      <c r="L337" s="6"/>
      <c r="M337" s="6"/>
      <c r="N337" s="6"/>
      <c r="O337" s="6"/>
      <c r="P337" s="3">
        <f t="shared" si="117"/>
        <v>350000</v>
      </c>
      <c r="Q337" s="3">
        <f t="shared" si="115"/>
        <v>350000</v>
      </c>
      <c r="R337" s="3">
        <f t="shared" si="116"/>
        <v>350000</v>
      </c>
      <c r="S337" s="3">
        <v>2800</v>
      </c>
    </row>
    <row r="338" spans="1:19" x14ac:dyDescent="0.25">
      <c r="A338" s="230" t="s">
        <v>372</v>
      </c>
      <c r="B338" s="231" t="s">
        <v>43</v>
      </c>
      <c r="C338" s="230" t="s">
        <v>355</v>
      </c>
      <c r="D338" s="232">
        <v>35</v>
      </c>
      <c r="E338" s="232" t="s">
        <v>57</v>
      </c>
      <c r="F338" s="232"/>
      <c r="G338" s="28"/>
      <c r="H338" s="28">
        <v>3800</v>
      </c>
      <c r="I338" s="28"/>
      <c r="J338" s="28"/>
      <c r="K338" s="28">
        <v>200000</v>
      </c>
      <c r="L338" s="6"/>
      <c r="M338" s="6"/>
      <c r="N338" s="6"/>
      <c r="O338" s="6"/>
      <c r="P338" s="3">
        <f t="shared" si="117"/>
        <v>200000</v>
      </c>
      <c r="Q338" s="3">
        <f t="shared" si="115"/>
        <v>200000</v>
      </c>
      <c r="R338" s="3">
        <f t="shared" si="116"/>
        <v>200000</v>
      </c>
      <c r="S338" s="3">
        <v>3800</v>
      </c>
    </row>
    <row r="339" spans="1:19" x14ac:dyDescent="0.25">
      <c r="A339" s="230" t="s">
        <v>373</v>
      </c>
      <c r="B339" s="231" t="s">
        <v>43</v>
      </c>
      <c r="C339" s="230" t="s">
        <v>355</v>
      </c>
      <c r="D339" s="232">
        <v>25</v>
      </c>
      <c r="E339" s="232" t="s">
        <v>57</v>
      </c>
      <c r="F339" s="232"/>
      <c r="G339" s="28"/>
      <c r="H339" s="28">
        <v>6500</v>
      </c>
      <c r="I339" s="28"/>
      <c r="J339" s="28"/>
      <c r="K339" s="28">
        <v>250000</v>
      </c>
      <c r="L339" s="6"/>
      <c r="M339" s="6"/>
      <c r="N339" s="6"/>
      <c r="O339" s="6"/>
      <c r="P339" s="3">
        <f t="shared" si="117"/>
        <v>250000</v>
      </c>
      <c r="Q339" s="3">
        <f t="shared" si="115"/>
        <v>250000</v>
      </c>
      <c r="R339" s="3">
        <f t="shared" si="116"/>
        <v>250000</v>
      </c>
      <c r="S339" s="3">
        <v>6500</v>
      </c>
    </row>
    <row r="340" spans="1:19" x14ac:dyDescent="0.25">
      <c r="A340" s="230" t="s">
        <v>374</v>
      </c>
      <c r="B340" s="231" t="s">
        <v>43</v>
      </c>
      <c r="C340" s="230" t="s">
        <v>355</v>
      </c>
      <c r="D340" s="232">
        <v>25</v>
      </c>
      <c r="E340" s="232" t="s">
        <v>57</v>
      </c>
      <c r="F340" s="232"/>
      <c r="G340" s="28"/>
      <c r="H340" s="28"/>
      <c r="I340" s="28"/>
      <c r="J340" s="28"/>
      <c r="K340" s="28"/>
      <c r="L340" s="6"/>
      <c r="M340" s="6"/>
      <c r="N340" s="6">
        <v>150000</v>
      </c>
      <c r="O340" s="6"/>
      <c r="P340" s="3">
        <f t="shared" si="117"/>
        <v>150000</v>
      </c>
      <c r="Q340" s="3">
        <f t="shared" si="115"/>
        <v>150000</v>
      </c>
      <c r="R340" s="3">
        <f t="shared" si="116"/>
        <v>150000</v>
      </c>
      <c r="S340" s="3"/>
    </row>
    <row r="341" spans="1:19" x14ac:dyDescent="0.25">
      <c r="A341" s="156" t="s">
        <v>375</v>
      </c>
      <c r="B341" s="231" t="s">
        <v>43</v>
      </c>
      <c r="C341" s="230" t="s">
        <v>355</v>
      </c>
      <c r="D341" s="232">
        <v>50</v>
      </c>
      <c r="E341" s="232" t="s">
        <v>60</v>
      </c>
      <c r="F341" s="232"/>
      <c r="G341" s="28"/>
      <c r="H341" s="28"/>
      <c r="I341" s="28"/>
      <c r="J341" s="28"/>
      <c r="K341" s="28"/>
      <c r="L341" s="6"/>
      <c r="M341" s="6"/>
      <c r="N341" s="6">
        <v>2000000</v>
      </c>
      <c r="O341" s="6"/>
      <c r="P341" s="3">
        <f t="shared" si="117"/>
        <v>2000000</v>
      </c>
      <c r="Q341" s="3">
        <f t="shared" si="115"/>
        <v>2000000</v>
      </c>
      <c r="R341" s="3">
        <f t="shared" si="116"/>
        <v>2000000</v>
      </c>
      <c r="S341" s="3"/>
    </row>
    <row r="342" spans="1:19" x14ac:dyDescent="0.25">
      <c r="A342" s="156" t="s">
        <v>376</v>
      </c>
      <c r="B342" s="231" t="s">
        <v>43</v>
      </c>
      <c r="C342" s="230" t="s">
        <v>355</v>
      </c>
      <c r="D342" s="232"/>
      <c r="E342" s="232" t="s">
        <v>60</v>
      </c>
      <c r="F342" s="232"/>
      <c r="G342" s="28"/>
      <c r="H342" s="28"/>
      <c r="I342" s="28"/>
      <c r="J342" s="28"/>
      <c r="K342" s="28"/>
      <c r="L342" s="6"/>
      <c r="M342" s="6"/>
      <c r="N342" s="6">
        <v>2000000</v>
      </c>
      <c r="O342" s="6"/>
      <c r="P342" s="3">
        <f t="shared" si="117"/>
        <v>2000000</v>
      </c>
      <c r="Q342" s="3">
        <f t="shared" si="115"/>
        <v>2000000</v>
      </c>
      <c r="R342" s="3">
        <f t="shared" si="116"/>
        <v>2000000</v>
      </c>
      <c r="S342" s="3"/>
    </row>
    <row r="343" spans="1:19" x14ac:dyDescent="0.25">
      <c r="A343" s="154"/>
      <c r="B343" s="157"/>
      <c r="C343" s="154"/>
      <c r="D343" s="154"/>
      <c r="E343" s="154"/>
      <c r="F343" s="158"/>
      <c r="G343" s="4">
        <f>SUM(G318:G342)</f>
        <v>1805000</v>
      </c>
      <c r="H343" s="4">
        <f t="shared" ref="H343:S343" si="118">SUM(H318:H342)</f>
        <v>-40075</v>
      </c>
      <c r="I343" s="4">
        <f t="shared" si="118"/>
        <v>5313000</v>
      </c>
      <c r="J343" s="4">
        <f t="shared" si="118"/>
        <v>6465000</v>
      </c>
      <c r="K343" s="4">
        <f t="shared" si="118"/>
        <v>1880000</v>
      </c>
      <c r="L343" s="4">
        <f t="shared" si="118"/>
        <v>0</v>
      </c>
      <c r="M343" s="4">
        <f t="shared" si="118"/>
        <v>0</v>
      </c>
      <c r="N343" s="4">
        <f t="shared" si="118"/>
        <v>7407000</v>
      </c>
      <c r="O343" s="4">
        <f t="shared" si="118"/>
        <v>0</v>
      </c>
      <c r="P343" s="4">
        <f t="shared" si="118"/>
        <v>21065000</v>
      </c>
      <c r="Q343" s="4">
        <f t="shared" si="118"/>
        <v>19260000</v>
      </c>
      <c r="R343" s="4">
        <f t="shared" si="118"/>
        <v>19260000</v>
      </c>
      <c r="S343" s="4">
        <f t="shared" si="118"/>
        <v>-55075</v>
      </c>
    </row>
    <row r="344" spans="1:19" x14ac:dyDescent="0.25">
      <c r="A344" s="150" t="s">
        <v>25</v>
      </c>
      <c r="B344" s="151"/>
      <c r="C344" s="152"/>
      <c r="D344" s="152"/>
      <c r="E344" s="152"/>
      <c r="F344" s="152"/>
      <c r="G344" s="9"/>
      <c r="H344" s="9"/>
      <c r="I344" s="9"/>
      <c r="J344" s="9"/>
      <c r="K344" s="9"/>
      <c r="L344" s="9"/>
      <c r="M344" s="9"/>
      <c r="N344" s="9"/>
      <c r="O344" s="9"/>
      <c r="P344" s="9"/>
      <c r="Q344" s="9"/>
      <c r="R344" s="9"/>
      <c r="S344" s="9"/>
    </row>
    <row r="345" spans="1:19" x14ac:dyDescent="0.25">
      <c r="A345" s="153" t="s">
        <v>377</v>
      </c>
      <c r="B345" s="231" t="s">
        <v>346</v>
      </c>
      <c r="C345" s="230" t="s">
        <v>355</v>
      </c>
      <c r="D345" s="230">
        <v>10</v>
      </c>
      <c r="E345" s="230" t="s">
        <v>57</v>
      </c>
      <c r="F345" s="230"/>
      <c r="G345" s="30"/>
      <c r="H345" s="29"/>
      <c r="I345" s="30"/>
      <c r="J345" s="11"/>
      <c r="K345" s="11"/>
      <c r="L345" s="11"/>
      <c r="M345" s="11"/>
      <c r="N345" s="11">
        <v>15000</v>
      </c>
      <c r="O345" s="11"/>
      <c r="P345" s="3">
        <f>SUM(I345:O345)</f>
        <v>15000</v>
      </c>
      <c r="Q345" s="3">
        <f t="shared" ref="Q345:Q360" si="119">(P345-G345)</f>
        <v>15000</v>
      </c>
      <c r="R345" s="3">
        <f t="shared" ref="R345:R360" si="120">(Q345-O345)</f>
        <v>15000</v>
      </c>
      <c r="S345" s="3"/>
    </row>
    <row r="346" spans="1:19" x14ac:dyDescent="0.25">
      <c r="A346" s="230" t="s">
        <v>378</v>
      </c>
      <c r="B346" s="231" t="s">
        <v>346</v>
      </c>
      <c r="C346" s="230" t="s">
        <v>349</v>
      </c>
      <c r="D346" s="230">
        <v>15</v>
      </c>
      <c r="E346" s="230" t="s">
        <v>57</v>
      </c>
      <c r="F346" s="230"/>
      <c r="G346" s="30"/>
      <c r="H346" s="29"/>
      <c r="I346" s="30">
        <v>8000</v>
      </c>
      <c r="J346" s="11"/>
      <c r="K346" s="11"/>
      <c r="L346" s="11"/>
      <c r="M346" s="11"/>
      <c r="N346" s="11">
        <v>0</v>
      </c>
      <c r="O346" s="11"/>
      <c r="P346" s="3">
        <f t="shared" ref="P346:P360" si="121">SUM(I346:O346)</f>
        <v>8000</v>
      </c>
      <c r="Q346" s="3">
        <f t="shared" si="119"/>
        <v>8000</v>
      </c>
      <c r="R346" s="3">
        <f t="shared" si="120"/>
        <v>8000</v>
      </c>
      <c r="S346" s="3"/>
    </row>
    <row r="347" spans="1:19" x14ac:dyDescent="0.25">
      <c r="A347" s="230" t="s">
        <v>379</v>
      </c>
      <c r="B347" s="231" t="s">
        <v>346</v>
      </c>
      <c r="C347" s="230" t="s">
        <v>355</v>
      </c>
      <c r="D347" s="230">
        <v>10</v>
      </c>
      <c r="E347" s="230" t="s">
        <v>57</v>
      </c>
      <c r="F347" s="230"/>
      <c r="G347" s="30"/>
      <c r="H347" s="29"/>
      <c r="I347" s="30"/>
      <c r="J347" s="11"/>
      <c r="K347" s="11"/>
      <c r="L347" s="11"/>
      <c r="M347" s="11"/>
      <c r="N347" s="11">
        <v>10000</v>
      </c>
      <c r="O347" s="11"/>
      <c r="P347" s="3">
        <f t="shared" si="121"/>
        <v>10000</v>
      </c>
      <c r="Q347" s="3">
        <f t="shared" si="119"/>
        <v>10000</v>
      </c>
      <c r="R347" s="3">
        <f t="shared" si="120"/>
        <v>10000</v>
      </c>
      <c r="S347" s="3"/>
    </row>
    <row r="348" spans="1:19" x14ac:dyDescent="0.25">
      <c r="A348" s="230" t="s">
        <v>380</v>
      </c>
      <c r="B348" s="231" t="s">
        <v>43</v>
      </c>
      <c r="C348" s="230" t="s">
        <v>355</v>
      </c>
      <c r="D348" s="230">
        <v>10</v>
      </c>
      <c r="E348" s="230" t="s">
        <v>57</v>
      </c>
      <c r="F348" s="230"/>
      <c r="G348" s="30"/>
      <c r="H348" s="29"/>
      <c r="I348" s="30"/>
      <c r="J348" s="11"/>
      <c r="K348" s="11"/>
      <c r="L348" s="11"/>
      <c r="M348" s="11"/>
      <c r="N348" s="11">
        <v>6500</v>
      </c>
      <c r="O348" s="11"/>
      <c r="P348" s="3">
        <f t="shared" si="121"/>
        <v>6500</v>
      </c>
      <c r="Q348" s="3">
        <f t="shared" si="119"/>
        <v>6500</v>
      </c>
      <c r="R348" s="3">
        <f t="shared" si="120"/>
        <v>6500</v>
      </c>
      <c r="S348" s="3"/>
    </row>
    <row r="349" spans="1:19" x14ac:dyDescent="0.25">
      <c r="A349" s="230"/>
      <c r="B349" s="231"/>
      <c r="C349" s="230"/>
      <c r="D349" s="230"/>
      <c r="E349" s="230"/>
      <c r="F349" s="230"/>
      <c r="G349" s="30"/>
      <c r="H349" s="29"/>
      <c r="I349" s="30"/>
      <c r="J349" s="11"/>
      <c r="K349" s="11"/>
      <c r="L349" s="11"/>
      <c r="M349" s="11"/>
      <c r="N349" s="11"/>
      <c r="O349" s="11"/>
      <c r="P349" s="3"/>
      <c r="Q349" s="3"/>
      <c r="R349" s="3"/>
      <c r="S349" s="3"/>
    </row>
    <row r="350" spans="1:19" x14ac:dyDescent="0.25">
      <c r="A350" s="230" t="s">
        <v>381</v>
      </c>
      <c r="B350" s="231" t="s">
        <v>346</v>
      </c>
      <c r="C350" s="230" t="s">
        <v>355</v>
      </c>
      <c r="D350" s="230">
        <v>10</v>
      </c>
      <c r="E350" s="230" t="s">
        <v>57</v>
      </c>
      <c r="F350" s="230"/>
      <c r="G350" s="30"/>
      <c r="H350" s="29"/>
      <c r="I350" s="30"/>
      <c r="J350" s="11" t="s">
        <v>306</v>
      </c>
      <c r="K350" s="11"/>
      <c r="L350" s="11">
        <v>24000</v>
      </c>
      <c r="M350" s="11"/>
      <c r="N350" s="11"/>
      <c r="O350" s="11"/>
      <c r="P350" s="3">
        <f t="shared" si="121"/>
        <v>24000</v>
      </c>
      <c r="Q350" s="3">
        <f t="shared" si="119"/>
        <v>24000</v>
      </c>
      <c r="R350" s="3">
        <f t="shared" si="120"/>
        <v>24000</v>
      </c>
      <c r="S350" s="3"/>
    </row>
    <row r="351" spans="1:19" x14ac:dyDescent="0.25">
      <c r="A351" s="230"/>
      <c r="B351" s="231"/>
      <c r="C351" s="230"/>
      <c r="D351" s="230"/>
      <c r="E351" s="230"/>
      <c r="F351" s="230"/>
      <c r="G351" s="30"/>
      <c r="H351" s="31"/>
      <c r="I351" s="30"/>
      <c r="J351" s="11"/>
      <c r="K351" s="11"/>
      <c r="L351" s="11"/>
      <c r="M351" s="11"/>
      <c r="N351" s="11"/>
      <c r="O351" s="11"/>
      <c r="P351" s="3"/>
      <c r="Q351" s="3"/>
      <c r="R351" s="3"/>
      <c r="S351" s="3"/>
    </row>
    <row r="352" spans="1:19" x14ac:dyDescent="0.25">
      <c r="A352" s="230" t="s">
        <v>382</v>
      </c>
      <c r="B352" s="231" t="s">
        <v>43</v>
      </c>
      <c r="C352" s="230" t="s">
        <v>349</v>
      </c>
      <c r="D352" s="230">
        <v>10</v>
      </c>
      <c r="E352" s="230" t="s">
        <v>57</v>
      </c>
      <c r="F352" s="230"/>
      <c r="G352" s="30"/>
      <c r="H352" s="29"/>
      <c r="I352" s="30"/>
      <c r="J352" s="11"/>
      <c r="K352" s="11"/>
      <c r="L352" s="11"/>
      <c r="M352" s="11">
        <v>80000</v>
      </c>
      <c r="N352" s="11"/>
      <c r="O352" s="11"/>
      <c r="P352" s="3">
        <f t="shared" si="121"/>
        <v>80000</v>
      </c>
      <c r="Q352" s="3">
        <f t="shared" si="119"/>
        <v>80000</v>
      </c>
      <c r="R352" s="3">
        <f t="shared" si="120"/>
        <v>80000</v>
      </c>
      <c r="S352" s="3"/>
    </row>
    <row r="353" spans="1:19" x14ac:dyDescent="0.25">
      <c r="A353" s="230" t="s">
        <v>383</v>
      </c>
      <c r="B353" s="231" t="s">
        <v>43</v>
      </c>
      <c r="C353" s="230" t="s">
        <v>351</v>
      </c>
      <c r="D353" s="230">
        <v>10</v>
      </c>
      <c r="E353" s="230" t="s">
        <v>57</v>
      </c>
      <c r="F353" s="230"/>
      <c r="G353" s="30"/>
      <c r="H353" s="29"/>
      <c r="I353" s="30"/>
      <c r="J353" s="11"/>
      <c r="K353" s="11"/>
      <c r="L353" s="11">
        <v>140000</v>
      </c>
      <c r="M353" s="11"/>
      <c r="N353" s="11">
        <v>140000</v>
      </c>
      <c r="O353" s="11"/>
      <c r="P353" s="3">
        <f t="shared" si="121"/>
        <v>280000</v>
      </c>
      <c r="Q353" s="3">
        <f t="shared" si="119"/>
        <v>280000</v>
      </c>
      <c r="R353" s="3">
        <f t="shared" si="120"/>
        <v>280000</v>
      </c>
      <c r="S353" s="3"/>
    </row>
    <row r="354" spans="1:19" x14ac:dyDescent="0.25">
      <c r="A354" s="230" t="s">
        <v>384</v>
      </c>
      <c r="B354" s="231" t="s">
        <v>346</v>
      </c>
      <c r="C354" s="230" t="s">
        <v>351</v>
      </c>
      <c r="D354" s="230">
        <v>15</v>
      </c>
      <c r="E354" s="230" t="s">
        <v>57</v>
      </c>
      <c r="F354" s="230"/>
      <c r="G354" s="30"/>
      <c r="H354" s="29"/>
      <c r="I354" s="30"/>
      <c r="J354" s="11">
        <v>20000</v>
      </c>
      <c r="K354" s="11"/>
      <c r="L354" s="11"/>
      <c r="M354" s="11"/>
      <c r="N354" s="11">
        <v>0</v>
      </c>
      <c r="O354" s="11"/>
      <c r="P354" s="3">
        <f t="shared" si="121"/>
        <v>20000</v>
      </c>
      <c r="Q354" s="3">
        <f t="shared" si="119"/>
        <v>20000</v>
      </c>
      <c r="R354" s="3">
        <f t="shared" si="120"/>
        <v>20000</v>
      </c>
      <c r="S354" s="3"/>
    </row>
    <row r="355" spans="1:19" x14ac:dyDescent="0.25">
      <c r="A355" s="230" t="s">
        <v>385</v>
      </c>
      <c r="B355" s="231" t="s">
        <v>43</v>
      </c>
      <c r="C355" s="230" t="s">
        <v>351</v>
      </c>
      <c r="D355" s="230">
        <v>10</v>
      </c>
      <c r="E355" s="230" t="s">
        <v>57</v>
      </c>
      <c r="F355" s="230"/>
      <c r="G355" s="30"/>
      <c r="H355" s="29"/>
      <c r="I355" s="30"/>
      <c r="J355" s="11"/>
      <c r="K355" s="11"/>
      <c r="L355" s="11"/>
      <c r="M355" s="11">
        <v>60000</v>
      </c>
      <c r="N355" s="11"/>
      <c r="O355" s="11"/>
      <c r="P355" s="3">
        <f t="shared" si="121"/>
        <v>60000</v>
      </c>
      <c r="Q355" s="3">
        <f t="shared" si="119"/>
        <v>60000</v>
      </c>
      <c r="R355" s="3">
        <f t="shared" si="120"/>
        <v>60000</v>
      </c>
      <c r="S355" s="3"/>
    </row>
    <row r="356" spans="1:19" x14ac:dyDescent="0.25">
      <c r="A356" s="230"/>
      <c r="B356" s="231"/>
      <c r="C356" s="230"/>
      <c r="D356" s="230"/>
      <c r="E356" s="230"/>
      <c r="F356" s="230"/>
      <c r="G356" s="30"/>
      <c r="H356" s="29"/>
      <c r="I356" s="30"/>
      <c r="J356" s="11"/>
      <c r="K356" s="11"/>
      <c r="L356" s="11"/>
      <c r="M356" s="11"/>
      <c r="N356" s="11"/>
      <c r="O356" s="11"/>
      <c r="P356" s="3"/>
      <c r="Q356" s="3"/>
      <c r="R356" s="3"/>
      <c r="S356" s="3"/>
    </row>
    <row r="357" spans="1:19" x14ac:dyDescent="0.25">
      <c r="A357" s="230"/>
      <c r="B357" s="231"/>
      <c r="C357" s="230"/>
      <c r="D357" s="230"/>
      <c r="E357" s="230"/>
      <c r="F357" s="230"/>
      <c r="G357" s="30"/>
      <c r="H357" s="29"/>
      <c r="I357" s="30"/>
      <c r="J357" s="11"/>
      <c r="K357" s="11"/>
      <c r="L357" s="11"/>
      <c r="M357" s="11"/>
      <c r="N357" s="11"/>
      <c r="O357" s="11"/>
      <c r="P357" s="3"/>
      <c r="Q357" s="3"/>
      <c r="R357" s="3"/>
      <c r="S357" s="3"/>
    </row>
    <row r="358" spans="1:19" x14ac:dyDescent="0.25">
      <c r="A358" s="230"/>
      <c r="B358" s="231"/>
      <c r="C358" s="230"/>
      <c r="D358" s="230"/>
      <c r="E358" s="230"/>
      <c r="F358" s="230"/>
      <c r="G358" s="30"/>
      <c r="H358" s="29"/>
      <c r="I358" s="30"/>
      <c r="J358" s="11"/>
      <c r="K358" s="11"/>
      <c r="L358" s="11"/>
      <c r="M358" s="11"/>
      <c r="N358" s="11"/>
      <c r="O358" s="11"/>
      <c r="P358" s="3"/>
      <c r="Q358" s="3"/>
      <c r="R358" s="3"/>
      <c r="S358" s="3"/>
    </row>
    <row r="359" spans="1:19" x14ac:dyDescent="0.25">
      <c r="A359" s="230"/>
      <c r="B359" s="231"/>
      <c r="C359" s="230"/>
      <c r="D359" s="230"/>
      <c r="E359" s="230"/>
      <c r="F359" s="230"/>
      <c r="G359" s="30"/>
      <c r="H359" s="29"/>
      <c r="I359" s="30"/>
      <c r="J359" s="11"/>
      <c r="K359" s="11"/>
      <c r="L359" s="11"/>
      <c r="M359" s="11"/>
      <c r="N359" s="11"/>
      <c r="O359" s="11"/>
      <c r="P359" s="3"/>
      <c r="Q359" s="3"/>
      <c r="R359" s="3"/>
      <c r="S359" s="3"/>
    </row>
    <row r="360" spans="1:19" x14ac:dyDescent="0.25">
      <c r="A360" s="230" t="s">
        <v>386</v>
      </c>
      <c r="B360" s="231" t="s">
        <v>346</v>
      </c>
      <c r="C360" s="230" t="s">
        <v>349</v>
      </c>
      <c r="D360" s="230">
        <v>10</v>
      </c>
      <c r="E360" s="230" t="s">
        <v>57</v>
      </c>
      <c r="F360" s="230"/>
      <c r="G360" s="30"/>
      <c r="H360" s="29"/>
      <c r="I360" s="30">
        <v>22000</v>
      </c>
      <c r="J360" s="11"/>
      <c r="K360" s="11"/>
      <c r="L360" s="11"/>
      <c r="M360" s="11"/>
      <c r="N360" s="11"/>
      <c r="O360" s="11"/>
      <c r="P360" s="3">
        <f t="shared" si="121"/>
        <v>22000</v>
      </c>
      <c r="Q360" s="3">
        <f t="shared" si="119"/>
        <v>22000</v>
      </c>
      <c r="R360" s="3">
        <f t="shared" si="120"/>
        <v>22000</v>
      </c>
      <c r="S360" s="3"/>
    </row>
    <row r="361" spans="1:19" x14ac:dyDescent="0.25">
      <c r="A361" s="154"/>
      <c r="B361" s="157"/>
      <c r="C361" s="154"/>
      <c r="D361" s="158"/>
      <c r="E361" s="154"/>
      <c r="F361" s="158"/>
      <c r="G361" s="4">
        <f>SUM(G345:G360)</f>
        <v>0</v>
      </c>
      <c r="H361" s="4">
        <f t="shared" ref="H361:S361" si="122">SUM(H345:H360)</f>
        <v>0</v>
      </c>
      <c r="I361" s="4">
        <f t="shared" si="122"/>
        <v>30000</v>
      </c>
      <c r="J361" s="4">
        <f t="shared" si="122"/>
        <v>20000</v>
      </c>
      <c r="K361" s="4">
        <f t="shared" si="122"/>
        <v>0</v>
      </c>
      <c r="L361" s="4">
        <f t="shared" si="122"/>
        <v>164000</v>
      </c>
      <c r="M361" s="4">
        <f t="shared" si="122"/>
        <v>140000</v>
      </c>
      <c r="N361" s="4">
        <f t="shared" si="122"/>
        <v>171500</v>
      </c>
      <c r="O361" s="4">
        <f t="shared" si="122"/>
        <v>0</v>
      </c>
      <c r="P361" s="4">
        <f t="shared" si="122"/>
        <v>525500</v>
      </c>
      <c r="Q361" s="4">
        <f t="shared" si="122"/>
        <v>525500</v>
      </c>
      <c r="R361" s="4">
        <f t="shared" si="122"/>
        <v>525500</v>
      </c>
      <c r="S361" s="4">
        <f t="shared" si="122"/>
        <v>0</v>
      </c>
    </row>
    <row r="362" spans="1:19" x14ac:dyDescent="0.25">
      <c r="A362" s="150" t="s">
        <v>26</v>
      </c>
      <c r="B362" s="151"/>
      <c r="C362" s="152"/>
      <c r="D362" s="152"/>
      <c r="E362" s="152"/>
      <c r="F362" s="152"/>
      <c r="G362" s="9"/>
      <c r="H362" s="9"/>
      <c r="I362" s="9"/>
      <c r="J362" s="9"/>
      <c r="K362" s="9"/>
      <c r="L362" s="9"/>
      <c r="M362" s="9"/>
      <c r="N362" s="9"/>
      <c r="O362" s="9"/>
      <c r="P362" s="9"/>
      <c r="Q362" s="9"/>
      <c r="R362" s="9"/>
      <c r="S362" s="9"/>
    </row>
    <row r="363" spans="1:19" x14ac:dyDescent="0.25">
      <c r="A363" s="230" t="s">
        <v>387</v>
      </c>
      <c r="B363" s="231" t="s">
        <v>346</v>
      </c>
      <c r="C363" s="230" t="s">
        <v>349</v>
      </c>
      <c r="D363" s="230">
        <v>35</v>
      </c>
      <c r="E363" s="230" t="s">
        <v>57</v>
      </c>
      <c r="F363" s="230" t="s">
        <v>362</v>
      </c>
      <c r="G363" s="30">
        <v>1000000</v>
      </c>
      <c r="H363" s="28"/>
      <c r="I363" s="30"/>
      <c r="J363" s="30"/>
      <c r="K363" s="30">
        <v>1000000</v>
      </c>
      <c r="L363" s="11"/>
      <c r="M363" s="11"/>
      <c r="N363" s="11"/>
      <c r="O363" s="11"/>
      <c r="P363" s="3">
        <f>SUM(I363:O363)</f>
        <v>1000000</v>
      </c>
      <c r="Q363" s="3"/>
      <c r="R363" s="3"/>
      <c r="S363" s="3"/>
    </row>
    <row r="364" spans="1:19" x14ac:dyDescent="0.25">
      <c r="A364" s="230" t="s">
        <v>388</v>
      </c>
      <c r="B364" s="231" t="s">
        <v>346</v>
      </c>
      <c r="C364" s="230" t="s">
        <v>389</v>
      </c>
      <c r="D364" s="230">
        <v>10</v>
      </c>
      <c r="E364" s="230" t="s">
        <v>57</v>
      </c>
      <c r="F364" s="230"/>
      <c r="G364" s="30"/>
      <c r="H364" s="28"/>
      <c r="I364" s="30"/>
      <c r="J364" s="30"/>
      <c r="K364" s="30"/>
      <c r="L364" s="11">
        <v>130000</v>
      </c>
      <c r="M364" s="11"/>
      <c r="N364" s="11"/>
      <c r="O364" s="11"/>
      <c r="P364" s="3">
        <f t="shared" ref="P364:P404" si="123">SUM(I364:O364)</f>
        <v>130000</v>
      </c>
      <c r="Q364" s="3">
        <f t="shared" ref="Q364:Q404" si="124">(P364-G364)</f>
        <v>130000</v>
      </c>
      <c r="R364" s="3">
        <f t="shared" ref="R364:R404" si="125">(Q364-O364)</f>
        <v>130000</v>
      </c>
      <c r="S364" s="3"/>
    </row>
    <row r="365" spans="1:19" x14ac:dyDescent="0.25">
      <c r="A365" s="230" t="s">
        <v>390</v>
      </c>
      <c r="B365" s="231" t="s">
        <v>21</v>
      </c>
      <c r="C365" s="230" t="s">
        <v>389</v>
      </c>
      <c r="D365" s="230">
        <v>7</v>
      </c>
      <c r="E365" s="230" t="s">
        <v>57</v>
      </c>
      <c r="F365" s="230"/>
      <c r="G365" s="30"/>
      <c r="H365" s="28"/>
      <c r="I365" s="30">
        <v>15000</v>
      </c>
      <c r="J365" s="30"/>
      <c r="K365" s="30"/>
      <c r="L365" s="11"/>
      <c r="M365" s="11"/>
      <c r="N365" s="11"/>
      <c r="O365" s="11"/>
      <c r="P365" s="3">
        <f t="shared" si="123"/>
        <v>15000</v>
      </c>
      <c r="Q365" s="3">
        <f t="shared" si="124"/>
        <v>15000</v>
      </c>
      <c r="R365" s="3">
        <f t="shared" si="125"/>
        <v>15000</v>
      </c>
      <c r="S365" s="3"/>
    </row>
    <row r="366" spans="1:19" x14ac:dyDescent="0.25">
      <c r="A366" s="230" t="s">
        <v>391</v>
      </c>
      <c r="B366" s="231" t="s">
        <v>346</v>
      </c>
      <c r="C366" s="230" t="s">
        <v>389</v>
      </c>
      <c r="D366" s="230">
        <v>7</v>
      </c>
      <c r="E366" s="230" t="s">
        <v>57</v>
      </c>
      <c r="F366" s="230"/>
      <c r="G366" s="30"/>
      <c r="H366" s="28"/>
      <c r="I366" s="30"/>
      <c r="J366" s="30"/>
      <c r="K366" s="30"/>
      <c r="L366" s="11"/>
      <c r="M366" s="11">
        <v>30000</v>
      </c>
      <c r="N366" s="11"/>
      <c r="O366" s="11"/>
      <c r="P366" s="3">
        <f t="shared" si="123"/>
        <v>30000</v>
      </c>
      <c r="Q366" s="3">
        <f t="shared" si="124"/>
        <v>30000</v>
      </c>
      <c r="R366" s="3">
        <f t="shared" si="125"/>
        <v>30000</v>
      </c>
      <c r="S366" s="3"/>
    </row>
    <row r="367" spans="1:19" x14ac:dyDescent="0.25">
      <c r="A367" s="230" t="s">
        <v>392</v>
      </c>
      <c r="B367" s="231" t="s">
        <v>346</v>
      </c>
      <c r="C367" s="230" t="s">
        <v>389</v>
      </c>
      <c r="D367" s="230">
        <v>7</v>
      </c>
      <c r="E367" s="230" t="s">
        <v>57</v>
      </c>
      <c r="F367" s="230"/>
      <c r="G367" s="30"/>
      <c r="H367" s="28"/>
      <c r="I367" s="30"/>
      <c r="J367" s="30"/>
      <c r="K367" s="30"/>
      <c r="L367" s="11">
        <v>16000</v>
      </c>
      <c r="M367" s="11"/>
      <c r="N367" s="11"/>
      <c r="O367" s="11"/>
      <c r="P367" s="3">
        <f t="shared" si="123"/>
        <v>16000</v>
      </c>
      <c r="Q367" s="3">
        <f t="shared" si="124"/>
        <v>16000</v>
      </c>
      <c r="R367" s="3">
        <f t="shared" si="125"/>
        <v>16000</v>
      </c>
      <c r="S367" s="3"/>
    </row>
    <row r="368" spans="1:19" x14ac:dyDescent="0.25">
      <c r="A368" s="230" t="s">
        <v>842</v>
      </c>
      <c r="B368" s="231" t="s">
        <v>346</v>
      </c>
      <c r="C368" s="230" t="s">
        <v>389</v>
      </c>
      <c r="D368" s="230">
        <v>10</v>
      </c>
      <c r="E368" s="230" t="s">
        <v>57</v>
      </c>
      <c r="F368" s="230" t="s">
        <v>288</v>
      </c>
      <c r="G368" s="30"/>
      <c r="H368" s="28"/>
      <c r="I368" s="30"/>
      <c r="J368" s="30">
        <v>18000</v>
      </c>
      <c r="K368" s="30"/>
      <c r="L368" s="11"/>
      <c r="M368" s="11"/>
      <c r="N368" s="11"/>
      <c r="O368" s="11"/>
      <c r="P368" s="3">
        <f t="shared" si="123"/>
        <v>18000</v>
      </c>
      <c r="Q368" s="3">
        <f t="shared" si="124"/>
        <v>18000</v>
      </c>
      <c r="R368" s="3">
        <f t="shared" si="125"/>
        <v>18000</v>
      </c>
      <c r="S368" s="3"/>
    </row>
    <row r="369" spans="1:19" x14ac:dyDescent="0.25">
      <c r="A369" s="230" t="s">
        <v>393</v>
      </c>
      <c r="B369" s="231" t="s">
        <v>21</v>
      </c>
      <c r="C369" s="230" t="s">
        <v>389</v>
      </c>
      <c r="D369" s="230">
        <v>10</v>
      </c>
      <c r="E369" s="230" t="s">
        <v>57</v>
      </c>
      <c r="F369" s="230"/>
      <c r="G369" s="30"/>
      <c r="H369" s="28"/>
      <c r="I369" s="30">
        <v>25000</v>
      </c>
      <c r="J369" s="30"/>
      <c r="K369" s="30"/>
      <c r="L369" s="11"/>
      <c r="M369" s="11"/>
      <c r="N369" s="11"/>
      <c r="O369" s="11"/>
      <c r="P369" s="3">
        <f t="shared" si="123"/>
        <v>25000</v>
      </c>
      <c r="Q369" s="3">
        <f t="shared" si="124"/>
        <v>25000</v>
      </c>
      <c r="R369" s="3">
        <f t="shared" si="125"/>
        <v>25000</v>
      </c>
      <c r="S369" s="3"/>
    </row>
    <row r="370" spans="1:19" x14ac:dyDescent="0.25">
      <c r="A370" s="230" t="s">
        <v>394</v>
      </c>
      <c r="B370" s="231" t="s">
        <v>21</v>
      </c>
      <c r="C370" s="230" t="s">
        <v>389</v>
      </c>
      <c r="D370" s="230">
        <v>20</v>
      </c>
      <c r="E370" s="230" t="s">
        <v>57</v>
      </c>
      <c r="F370" s="230"/>
      <c r="G370" s="30"/>
      <c r="H370" s="28"/>
      <c r="I370" s="30">
        <v>175000</v>
      </c>
      <c r="J370" s="30"/>
      <c r="K370" s="30"/>
      <c r="L370" s="11"/>
      <c r="M370" s="11"/>
      <c r="N370" s="11"/>
      <c r="O370" s="11"/>
      <c r="P370" s="3">
        <f t="shared" si="123"/>
        <v>175000</v>
      </c>
      <c r="Q370" s="3">
        <f t="shared" si="124"/>
        <v>175000</v>
      </c>
      <c r="R370" s="3">
        <f t="shared" si="125"/>
        <v>175000</v>
      </c>
      <c r="S370" s="3"/>
    </row>
    <row r="371" spans="1:19" x14ac:dyDescent="0.25">
      <c r="A371" s="230" t="s">
        <v>395</v>
      </c>
      <c r="B371" s="231" t="s">
        <v>21</v>
      </c>
      <c r="C371" s="230" t="s">
        <v>389</v>
      </c>
      <c r="D371" s="230">
        <v>15</v>
      </c>
      <c r="E371" s="230" t="s">
        <v>60</v>
      </c>
      <c r="F371" s="230"/>
      <c r="G371" s="30"/>
      <c r="H371" s="28"/>
      <c r="I371" s="30"/>
      <c r="J371" s="30">
        <v>70000</v>
      </c>
      <c r="K371" s="30">
        <v>80000</v>
      </c>
      <c r="L371" s="11"/>
      <c r="M371" s="11"/>
      <c r="N371" s="11" t="s">
        <v>288</v>
      </c>
      <c r="O371" s="11">
        <v>0</v>
      </c>
      <c r="P371" s="3">
        <f t="shared" si="123"/>
        <v>150000</v>
      </c>
      <c r="Q371" s="3">
        <f t="shared" si="124"/>
        <v>150000</v>
      </c>
      <c r="R371" s="3">
        <f t="shared" si="125"/>
        <v>150000</v>
      </c>
      <c r="S371" s="3"/>
    </row>
    <row r="372" spans="1:19" x14ac:dyDescent="0.25">
      <c r="A372" s="230" t="s">
        <v>396</v>
      </c>
      <c r="B372" s="231" t="s">
        <v>21</v>
      </c>
      <c r="C372" s="230" t="s">
        <v>389</v>
      </c>
      <c r="D372" s="230">
        <v>8</v>
      </c>
      <c r="E372" s="230" t="s">
        <v>57</v>
      </c>
      <c r="F372" s="230" t="s">
        <v>397</v>
      </c>
      <c r="G372" s="30">
        <v>20000</v>
      </c>
      <c r="H372" s="28"/>
      <c r="I372" s="30">
        <v>40000</v>
      </c>
      <c r="J372" s="30"/>
      <c r="K372" s="30"/>
      <c r="L372" s="11"/>
      <c r="M372" s="11"/>
      <c r="N372" s="11"/>
      <c r="O372" s="11"/>
      <c r="P372" s="3">
        <f t="shared" si="123"/>
        <v>40000</v>
      </c>
      <c r="Q372" s="3">
        <f t="shared" si="124"/>
        <v>20000</v>
      </c>
      <c r="R372" s="3">
        <f t="shared" si="125"/>
        <v>20000</v>
      </c>
      <c r="S372" s="3"/>
    </row>
    <row r="373" spans="1:19" x14ac:dyDescent="0.25">
      <c r="A373" s="230" t="s">
        <v>398</v>
      </c>
      <c r="B373" s="231" t="s">
        <v>346</v>
      </c>
      <c r="C373" s="230" t="s">
        <v>289</v>
      </c>
      <c r="D373" s="230">
        <v>8</v>
      </c>
      <c r="E373" s="230"/>
      <c r="F373" s="230"/>
      <c r="G373" s="30"/>
      <c r="H373" s="28"/>
      <c r="I373" s="30">
        <v>0</v>
      </c>
      <c r="J373" s="30"/>
      <c r="K373" s="30"/>
      <c r="L373" s="11"/>
      <c r="M373" s="11"/>
      <c r="N373" s="11"/>
      <c r="O373" s="11"/>
      <c r="P373" s="3"/>
      <c r="Q373" s="3"/>
      <c r="R373" s="3"/>
      <c r="S373" s="3"/>
    </row>
    <row r="374" spans="1:19" x14ac:dyDescent="0.25">
      <c r="A374" s="230" t="s">
        <v>399</v>
      </c>
      <c r="B374" s="231" t="s">
        <v>346</v>
      </c>
      <c r="C374" s="230" t="s">
        <v>389</v>
      </c>
      <c r="D374" s="230">
        <v>20</v>
      </c>
      <c r="E374" s="230" t="s">
        <v>57</v>
      </c>
      <c r="F374" s="230"/>
      <c r="G374" s="30"/>
      <c r="H374" s="28"/>
      <c r="I374" s="30">
        <v>20000</v>
      </c>
      <c r="J374" s="30"/>
      <c r="K374" s="30"/>
      <c r="L374" s="11"/>
      <c r="M374" s="11"/>
      <c r="N374" s="11"/>
      <c r="O374" s="11"/>
      <c r="P374" s="3">
        <f t="shared" si="123"/>
        <v>20000</v>
      </c>
      <c r="Q374" s="3">
        <f t="shared" si="124"/>
        <v>20000</v>
      </c>
      <c r="R374" s="3">
        <f t="shared" si="125"/>
        <v>20000</v>
      </c>
      <c r="S374" s="3"/>
    </row>
    <row r="375" spans="1:19" x14ac:dyDescent="0.25">
      <c r="A375" s="230" t="s">
        <v>400</v>
      </c>
      <c r="B375" s="231" t="s">
        <v>346</v>
      </c>
      <c r="C375" s="230" t="s">
        <v>389</v>
      </c>
      <c r="D375" s="230">
        <v>20</v>
      </c>
      <c r="E375" s="230" t="s">
        <v>57</v>
      </c>
      <c r="F375" s="230"/>
      <c r="G375" s="30"/>
      <c r="H375" s="28"/>
      <c r="I375" s="30">
        <v>0</v>
      </c>
      <c r="J375" s="30"/>
      <c r="K375" s="30">
        <v>175000</v>
      </c>
      <c r="L375" s="11"/>
      <c r="M375" s="11"/>
      <c r="N375" s="11"/>
      <c r="O375" s="11"/>
      <c r="P375" s="3">
        <f t="shared" si="123"/>
        <v>175000</v>
      </c>
      <c r="Q375" s="3">
        <f t="shared" si="124"/>
        <v>175000</v>
      </c>
      <c r="R375" s="3">
        <f t="shared" si="125"/>
        <v>175000</v>
      </c>
      <c r="S375" s="3"/>
    </row>
    <row r="376" spans="1:19" x14ac:dyDescent="0.25">
      <c r="A376" s="230" t="s">
        <v>401</v>
      </c>
      <c r="B376" s="231" t="s">
        <v>43</v>
      </c>
      <c r="C376" s="230" t="s">
        <v>389</v>
      </c>
      <c r="D376" s="230">
        <v>8</v>
      </c>
      <c r="E376" s="230" t="s">
        <v>57</v>
      </c>
      <c r="F376" s="230"/>
      <c r="G376" s="30"/>
      <c r="H376" s="28"/>
      <c r="I376" s="30"/>
      <c r="J376" s="30"/>
      <c r="K376" s="30"/>
      <c r="L376" s="11">
        <v>25000</v>
      </c>
      <c r="M376" s="11"/>
      <c r="N376" s="11"/>
      <c r="O376" s="11"/>
      <c r="P376" s="3">
        <f t="shared" si="123"/>
        <v>25000</v>
      </c>
      <c r="Q376" s="3">
        <f t="shared" si="124"/>
        <v>25000</v>
      </c>
      <c r="R376" s="3">
        <f t="shared" si="125"/>
        <v>25000</v>
      </c>
      <c r="S376" s="3"/>
    </row>
    <row r="377" spans="1:19" x14ac:dyDescent="0.25">
      <c r="A377" s="230" t="s">
        <v>402</v>
      </c>
      <c r="B377" s="231" t="s">
        <v>346</v>
      </c>
      <c r="C377" s="230" t="s">
        <v>389</v>
      </c>
      <c r="D377" s="230">
        <v>10</v>
      </c>
      <c r="E377" s="230" t="s">
        <v>57</v>
      </c>
      <c r="F377" s="230"/>
      <c r="G377" s="30"/>
      <c r="H377" s="28"/>
      <c r="I377" s="30"/>
      <c r="J377" s="30"/>
      <c r="K377" s="30"/>
      <c r="L377" s="11"/>
      <c r="M377" s="11"/>
      <c r="N377" s="11">
        <v>50000</v>
      </c>
      <c r="O377" s="11"/>
      <c r="P377" s="3">
        <f t="shared" si="123"/>
        <v>50000</v>
      </c>
      <c r="Q377" s="3">
        <f t="shared" si="124"/>
        <v>50000</v>
      </c>
      <c r="R377" s="3">
        <f t="shared" si="125"/>
        <v>50000</v>
      </c>
      <c r="S377" s="3"/>
    </row>
    <row r="378" spans="1:19" x14ac:dyDescent="0.25">
      <c r="A378" s="230" t="s">
        <v>403</v>
      </c>
      <c r="B378" s="231" t="s">
        <v>21</v>
      </c>
      <c r="C378" s="230" t="s">
        <v>389</v>
      </c>
      <c r="D378" s="230">
        <v>25</v>
      </c>
      <c r="E378" s="230" t="s">
        <v>57</v>
      </c>
      <c r="F378" s="230"/>
      <c r="G378" s="30"/>
      <c r="H378" s="28"/>
      <c r="I378" s="30">
        <v>10000</v>
      </c>
      <c r="J378" s="30"/>
      <c r="K378" s="30">
        <v>35000</v>
      </c>
      <c r="L378" s="11"/>
      <c r="M378" s="11"/>
      <c r="N378" s="11"/>
      <c r="O378" s="11"/>
      <c r="P378" s="3">
        <f t="shared" si="123"/>
        <v>45000</v>
      </c>
      <c r="Q378" s="3">
        <f t="shared" si="124"/>
        <v>45000</v>
      </c>
      <c r="R378" s="3">
        <f t="shared" si="125"/>
        <v>45000</v>
      </c>
      <c r="S378" s="3"/>
    </row>
    <row r="379" spans="1:19" x14ac:dyDescent="0.25">
      <c r="A379" s="230" t="s">
        <v>404</v>
      </c>
      <c r="B379" s="231" t="s">
        <v>346</v>
      </c>
      <c r="C379" s="230" t="s">
        <v>389</v>
      </c>
      <c r="D379" s="230">
        <v>20</v>
      </c>
      <c r="E379" s="230" t="s">
        <v>57</v>
      </c>
      <c r="F379" s="230"/>
      <c r="G379" s="30"/>
      <c r="H379" s="28"/>
      <c r="I379" s="30">
        <v>0</v>
      </c>
      <c r="J379" s="30">
        <v>175000</v>
      </c>
      <c r="K379" s="30"/>
      <c r="L379" s="11"/>
      <c r="M379" s="11"/>
      <c r="N379" s="11"/>
      <c r="O379" s="11"/>
      <c r="P379" s="3">
        <f t="shared" si="123"/>
        <v>175000</v>
      </c>
      <c r="Q379" s="3">
        <f t="shared" si="124"/>
        <v>175000</v>
      </c>
      <c r="R379" s="3">
        <f t="shared" si="125"/>
        <v>175000</v>
      </c>
      <c r="S379" s="3"/>
    </row>
    <row r="380" spans="1:19" x14ac:dyDescent="0.25">
      <c r="A380" s="230" t="s">
        <v>405</v>
      </c>
      <c r="B380" s="231" t="s">
        <v>21</v>
      </c>
      <c r="C380" s="230" t="s">
        <v>349</v>
      </c>
      <c r="D380" s="230">
        <v>35</v>
      </c>
      <c r="E380" s="230" t="s">
        <v>57</v>
      </c>
      <c r="F380" s="230" t="s">
        <v>362</v>
      </c>
      <c r="G380" s="30">
        <v>200000</v>
      </c>
      <c r="H380" s="28"/>
      <c r="I380" s="30">
        <v>0</v>
      </c>
      <c r="J380" s="30">
        <v>200000</v>
      </c>
      <c r="K380" s="30"/>
      <c r="L380" s="11"/>
      <c r="M380" s="11"/>
      <c r="N380" s="11"/>
      <c r="O380" s="11"/>
      <c r="P380" s="3">
        <f t="shared" si="123"/>
        <v>200000</v>
      </c>
      <c r="Q380" s="3"/>
      <c r="R380" s="3"/>
      <c r="S380" s="3"/>
    </row>
    <row r="381" spans="1:19" x14ac:dyDescent="0.25">
      <c r="A381" s="230" t="s">
        <v>406</v>
      </c>
      <c r="B381" s="231" t="s">
        <v>346</v>
      </c>
      <c r="C381" s="230" t="s">
        <v>389</v>
      </c>
      <c r="D381" s="230">
        <v>15</v>
      </c>
      <c r="E381" s="230" t="s">
        <v>57</v>
      </c>
      <c r="F381" s="230"/>
      <c r="G381" s="30"/>
      <c r="H381" s="28"/>
      <c r="I381" s="30" t="s">
        <v>288</v>
      </c>
      <c r="J381" s="30"/>
      <c r="K381" s="30">
        <v>40000</v>
      </c>
      <c r="L381" s="11"/>
      <c r="M381" s="11"/>
      <c r="N381" s="11"/>
      <c r="O381" s="11"/>
      <c r="P381" s="3">
        <f t="shared" si="123"/>
        <v>40000</v>
      </c>
      <c r="Q381" s="3">
        <f t="shared" si="124"/>
        <v>40000</v>
      </c>
      <c r="R381" s="3">
        <f t="shared" si="125"/>
        <v>40000</v>
      </c>
      <c r="S381" s="3"/>
    </row>
    <row r="382" spans="1:19" x14ac:dyDescent="0.25">
      <c r="A382" s="230" t="s">
        <v>407</v>
      </c>
      <c r="B382" s="231" t="s">
        <v>346</v>
      </c>
      <c r="C382" s="230" t="s">
        <v>389</v>
      </c>
      <c r="D382" s="230">
        <v>20</v>
      </c>
      <c r="E382" s="230" t="s">
        <v>57</v>
      </c>
      <c r="F382" s="230"/>
      <c r="G382" s="30"/>
      <c r="H382" s="28"/>
      <c r="I382" s="30"/>
      <c r="J382" s="30"/>
      <c r="K382" s="30"/>
      <c r="L382" s="11">
        <v>200000</v>
      </c>
      <c r="M382" s="11"/>
      <c r="N382" s="11" t="s">
        <v>288</v>
      </c>
      <c r="O382" s="11"/>
      <c r="P382" s="3">
        <f t="shared" si="123"/>
        <v>200000</v>
      </c>
      <c r="Q382" s="3">
        <f t="shared" si="124"/>
        <v>200000</v>
      </c>
      <c r="R382" s="3">
        <f t="shared" si="125"/>
        <v>200000</v>
      </c>
      <c r="S382" s="3"/>
    </row>
    <row r="383" spans="1:19" x14ac:dyDescent="0.25">
      <c r="A383" s="230" t="s">
        <v>408</v>
      </c>
      <c r="B383" s="231" t="s">
        <v>346</v>
      </c>
      <c r="C383" s="230" t="s">
        <v>389</v>
      </c>
      <c r="D383" s="230">
        <v>15</v>
      </c>
      <c r="E383" s="230" t="s">
        <v>57</v>
      </c>
      <c r="F383" s="230"/>
      <c r="G383" s="30"/>
      <c r="H383" s="28"/>
      <c r="I383" s="30"/>
      <c r="J383" s="30"/>
      <c r="K383" s="30"/>
      <c r="L383" s="11"/>
      <c r="M383" s="11">
        <v>20000</v>
      </c>
      <c r="N383" s="11"/>
      <c r="O383" s="11"/>
      <c r="P383" s="3">
        <f t="shared" si="123"/>
        <v>20000</v>
      </c>
      <c r="Q383" s="3">
        <f t="shared" si="124"/>
        <v>20000</v>
      </c>
      <c r="R383" s="3">
        <f t="shared" si="125"/>
        <v>20000</v>
      </c>
      <c r="S383" s="3"/>
    </row>
    <row r="384" spans="1:19" x14ac:dyDescent="0.25">
      <c r="A384" s="230" t="s">
        <v>409</v>
      </c>
      <c r="B384" s="231" t="s">
        <v>21</v>
      </c>
      <c r="C384" s="230" t="s">
        <v>349</v>
      </c>
      <c r="D384" s="230">
        <v>35</v>
      </c>
      <c r="E384" s="230" t="s">
        <v>60</v>
      </c>
      <c r="F384" s="230" t="s">
        <v>362</v>
      </c>
      <c r="G384" s="30">
        <v>600000</v>
      </c>
      <c r="H384" s="28"/>
      <c r="I384" s="30">
        <v>600000</v>
      </c>
      <c r="J384" s="30"/>
      <c r="K384" s="30"/>
      <c r="L384" s="11"/>
      <c r="M384" s="11"/>
      <c r="N384" s="11"/>
      <c r="O384" s="11"/>
      <c r="P384" s="3">
        <f t="shared" si="123"/>
        <v>600000</v>
      </c>
      <c r="Q384" s="3"/>
      <c r="R384" s="3"/>
      <c r="S384" s="3"/>
    </row>
    <row r="385" spans="1:19" x14ac:dyDescent="0.25">
      <c r="A385" s="231" t="s">
        <v>410</v>
      </c>
      <c r="B385" s="231" t="s">
        <v>346</v>
      </c>
      <c r="C385" s="231" t="s">
        <v>389</v>
      </c>
      <c r="D385" s="231">
        <v>20</v>
      </c>
      <c r="E385" s="231" t="s">
        <v>57</v>
      </c>
      <c r="F385" s="230"/>
      <c r="G385" s="30"/>
      <c r="H385" s="28"/>
      <c r="I385" s="30">
        <v>0</v>
      </c>
      <c r="J385" s="30"/>
      <c r="K385" s="30">
        <v>60000</v>
      </c>
      <c r="L385" s="11"/>
      <c r="M385" s="11"/>
      <c r="N385" s="11"/>
      <c r="O385" s="11"/>
      <c r="P385" s="3">
        <f t="shared" si="123"/>
        <v>60000</v>
      </c>
      <c r="Q385" s="3">
        <f t="shared" si="124"/>
        <v>60000</v>
      </c>
      <c r="R385" s="3">
        <f t="shared" si="125"/>
        <v>60000</v>
      </c>
      <c r="S385" s="3"/>
    </row>
    <row r="386" spans="1:19" x14ac:dyDescent="0.25">
      <c r="A386" s="230" t="s">
        <v>411</v>
      </c>
      <c r="B386" s="231" t="s">
        <v>21</v>
      </c>
      <c r="C386" s="230" t="s">
        <v>389</v>
      </c>
      <c r="D386" s="230">
        <v>8</v>
      </c>
      <c r="E386" s="230" t="s">
        <v>57</v>
      </c>
      <c r="F386" s="230"/>
      <c r="G386" s="30"/>
      <c r="H386" s="28"/>
      <c r="I386" s="30">
        <v>11000</v>
      </c>
      <c r="J386" s="30"/>
      <c r="K386" s="30"/>
      <c r="L386" s="11"/>
      <c r="M386" s="11"/>
      <c r="N386" s="11"/>
      <c r="O386" s="11"/>
      <c r="P386" s="3">
        <f t="shared" si="123"/>
        <v>11000</v>
      </c>
      <c r="Q386" s="3">
        <f t="shared" si="124"/>
        <v>11000</v>
      </c>
      <c r="R386" s="3">
        <f t="shared" si="125"/>
        <v>11000</v>
      </c>
      <c r="S386" s="3"/>
    </row>
    <row r="387" spans="1:19" x14ac:dyDescent="0.25">
      <c r="A387" s="230" t="s">
        <v>412</v>
      </c>
      <c r="B387" s="231" t="s">
        <v>21</v>
      </c>
      <c r="C387" s="230" t="s">
        <v>413</v>
      </c>
      <c r="D387" s="230">
        <v>8</v>
      </c>
      <c r="E387" s="230" t="s">
        <v>57</v>
      </c>
      <c r="F387" s="230"/>
      <c r="G387" s="30"/>
      <c r="H387" s="28"/>
      <c r="I387" s="30">
        <v>7000</v>
      </c>
      <c r="J387" s="30"/>
      <c r="K387" s="30"/>
      <c r="L387" s="11"/>
      <c r="M387" s="11"/>
      <c r="N387" s="11"/>
      <c r="O387" s="11"/>
      <c r="P387" s="3">
        <f t="shared" si="123"/>
        <v>7000</v>
      </c>
      <c r="Q387" s="3">
        <f t="shared" si="124"/>
        <v>7000</v>
      </c>
      <c r="R387" s="3">
        <f t="shared" si="125"/>
        <v>7000</v>
      </c>
      <c r="S387" s="3"/>
    </row>
    <row r="388" spans="1:19" x14ac:dyDescent="0.25">
      <c r="A388" s="230" t="s">
        <v>414</v>
      </c>
      <c r="B388" s="231" t="s">
        <v>21</v>
      </c>
      <c r="C388" s="230" t="s">
        <v>415</v>
      </c>
      <c r="D388" s="230">
        <v>20</v>
      </c>
      <c r="E388" s="230" t="s">
        <v>60</v>
      </c>
      <c r="F388" s="230"/>
      <c r="G388" s="30"/>
      <c r="H388" s="28"/>
      <c r="I388" s="30">
        <v>25000</v>
      </c>
      <c r="J388" s="30"/>
      <c r="K388" s="30"/>
      <c r="L388" s="11"/>
      <c r="M388" s="11"/>
      <c r="N388" s="11"/>
      <c r="O388" s="11"/>
      <c r="P388" s="3">
        <f t="shared" si="123"/>
        <v>25000</v>
      </c>
      <c r="Q388" s="3">
        <f t="shared" si="124"/>
        <v>25000</v>
      </c>
      <c r="R388" s="3">
        <f t="shared" si="125"/>
        <v>25000</v>
      </c>
      <c r="S388" s="3"/>
    </row>
    <row r="389" spans="1:19" x14ac:dyDescent="0.25">
      <c r="A389" s="230" t="s">
        <v>416</v>
      </c>
      <c r="B389" s="231" t="s">
        <v>346</v>
      </c>
      <c r="C389" s="230" t="s">
        <v>389</v>
      </c>
      <c r="D389" s="230">
        <v>15</v>
      </c>
      <c r="E389" s="230" t="s">
        <v>60</v>
      </c>
      <c r="F389" s="230"/>
      <c r="G389" s="30"/>
      <c r="H389" s="28"/>
      <c r="I389" s="30">
        <v>5000</v>
      </c>
      <c r="J389" s="30">
        <v>25000</v>
      </c>
      <c r="K389" s="30"/>
      <c r="L389" s="11"/>
      <c r="M389" s="11"/>
      <c r="N389" s="11"/>
      <c r="O389" s="11"/>
      <c r="P389" s="3">
        <f t="shared" si="123"/>
        <v>30000</v>
      </c>
      <c r="Q389" s="3">
        <f t="shared" si="124"/>
        <v>30000</v>
      </c>
      <c r="R389" s="3">
        <f t="shared" si="125"/>
        <v>30000</v>
      </c>
      <c r="S389" s="3"/>
    </row>
    <row r="390" spans="1:19" x14ac:dyDescent="0.25">
      <c r="A390" s="230" t="s">
        <v>417</v>
      </c>
      <c r="B390" s="231" t="s">
        <v>21</v>
      </c>
      <c r="C390" s="230" t="s">
        <v>389</v>
      </c>
      <c r="D390" s="230">
        <v>15</v>
      </c>
      <c r="E390" s="230" t="s">
        <v>57</v>
      </c>
      <c r="F390" s="230"/>
      <c r="G390" s="30"/>
      <c r="H390" s="28"/>
      <c r="I390" s="30">
        <v>0</v>
      </c>
      <c r="J390" s="30"/>
      <c r="K390" s="30"/>
      <c r="L390" s="11">
        <v>6000</v>
      </c>
      <c r="M390" s="11"/>
      <c r="N390" s="11"/>
      <c r="O390" s="11"/>
      <c r="P390" s="3">
        <f t="shared" si="123"/>
        <v>6000</v>
      </c>
      <c r="Q390" s="3">
        <f t="shared" si="124"/>
        <v>6000</v>
      </c>
      <c r="R390" s="3">
        <f t="shared" si="125"/>
        <v>6000</v>
      </c>
      <c r="S390" s="3"/>
    </row>
    <row r="391" spans="1:19" x14ac:dyDescent="0.25">
      <c r="A391" s="230" t="s">
        <v>418</v>
      </c>
      <c r="B391" s="231" t="s">
        <v>21</v>
      </c>
      <c r="C391" s="230" t="s">
        <v>389</v>
      </c>
      <c r="D391" s="230">
        <v>15</v>
      </c>
      <c r="E391" s="230" t="s">
        <v>57</v>
      </c>
      <c r="F391" s="230"/>
      <c r="G391" s="30"/>
      <c r="H391" s="28"/>
      <c r="I391" s="30">
        <v>7000</v>
      </c>
      <c r="J391" s="30"/>
      <c r="K391" s="30"/>
      <c r="L391" s="11"/>
      <c r="M391" s="11"/>
      <c r="N391" s="11"/>
      <c r="O391" s="11"/>
      <c r="P391" s="3">
        <f t="shared" si="123"/>
        <v>7000</v>
      </c>
      <c r="Q391" s="3">
        <f t="shared" si="124"/>
        <v>7000</v>
      </c>
      <c r="R391" s="3">
        <f t="shared" si="125"/>
        <v>7000</v>
      </c>
      <c r="S391" s="3"/>
    </row>
    <row r="392" spans="1:19" x14ac:dyDescent="0.25">
      <c r="A392" s="230" t="s">
        <v>419</v>
      </c>
      <c r="B392" s="231"/>
      <c r="C392" s="230"/>
      <c r="D392" s="230">
        <v>15</v>
      </c>
      <c r="E392" s="230" t="s">
        <v>57</v>
      </c>
      <c r="F392" s="230"/>
      <c r="G392" s="30"/>
      <c r="H392" s="28"/>
      <c r="I392" s="30"/>
      <c r="J392" s="30"/>
      <c r="K392" s="30"/>
      <c r="L392" s="11"/>
      <c r="M392" s="11"/>
      <c r="N392" s="11"/>
      <c r="O392" s="11"/>
      <c r="P392" s="3"/>
      <c r="Q392" s="3"/>
      <c r="R392" s="3"/>
      <c r="S392" s="3"/>
    </row>
    <row r="393" spans="1:19" x14ac:dyDescent="0.25">
      <c r="A393" s="230" t="s">
        <v>420</v>
      </c>
      <c r="B393" s="231" t="s">
        <v>21</v>
      </c>
      <c r="C393" s="230" t="s">
        <v>389</v>
      </c>
      <c r="D393" s="230">
        <v>20</v>
      </c>
      <c r="E393" s="230" t="s">
        <v>57</v>
      </c>
      <c r="F393" s="230" t="s">
        <v>362</v>
      </c>
      <c r="G393" s="30">
        <v>750000</v>
      </c>
      <c r="H393" s="28"/>
      <c r="I393" s="30"/>
      <c r="J393" s="30">
        <v>750000</v>
      </c>
      <c r="K393" s="30"/>
      <c r="L393" s="11"/>
      <c r="M393" s="11"/>
      <c r="N393" s="11"/>
      <c r="O393" s="11"/>
      <c r="P393" s="3">
        <f t="shared" si="123"/>
        <v>750000</v>
      </c>
      <c r="Q393" s="3"/>
      <c r="R393" s="3"/>
      <c r="S393" s="3"/>
    </row>
    <row r="394" spans="1:19" x14ac:dyDescent="0.25">
      <c r="A394" s="230" t="s">
        <v>421</v>
      </c>
      <c r="B394" s="231" t="s">
        <v>346</v>
      </c>
      <c r="C394" s="230" t="s">
        <v>389</v>
      </c>
      <c r="D394" s="230">
        <v>15</v>
      </c>
      <c r="E394" s="230" t="s">
        <v>57</v>
      </c>
      <c r="F394" s="230"/>
      <c r="G394" s="30"/>
      <c r="H394" s="28"/>
      <c r="I394" s="30">
        <v>15000</v>
      </c>
      <c r="J394" s="30"/>
      <c r="K394" s="30"/>
      <c r="L394" s="11"/>
      <c r="M394" s="11"/>
      <c r="N394" s="11"/>
      <c r="O394" s="11"/>
      <c r="P394" s="3">
        <f t="shared" si="123"/>
        <v>15000</v>
      </c>
      <c r="Q394" s="3">
        <f t="shared" si="124"/>
        <v>15000</v>
      </c>
      <c r="R394" s="3">
        <f t="shared" si="125"/>
        <v>15000</v>
      </c>
      <c r="S394" s="3"/>
    </row>
    <row r="395" spans="1:19" x14ac:dyDescent="0.25">
      <c r="A395" s="230" t="s">
        <v>422</v>
      </c>
      <c r="B395" s="231" t="s">
        <v>346</v>
      </c>
      <c r="C395" s="230" t="s">
        <v>389</v>
      </c>
      <c r="D395" s="230">
        <v>20</v>
      </c>
      <c r="E395" s="230" t="s">
        <v>57</v>
      </c>
      <c r="F395" s="230"/>
      <c r="G395" s="30"/>
      <c r="H395" s="28"/>
      <c r="I395" s="30">
        <v>0</v>
      </c>
      <c r="J395" s="30"/>
      <c r="K395" s="30">
        <v>12000</v>
      </c>
      <c r="L395" s="11"/>
      <c r="M395" s="11"/>
      <c r="N395" s="11">
        <v>0</v>
      </c>
      <c r="O395" s="11"/>
      <c r="P395" s="3">
        <f t="shared" si="123"/>
        <v>12000</v>
      </c>
      <c r="Q395" s="3">
        <f t="shared" si="124"/>
        <v>12000</v>
      </c>
      <c r="R395" s="3">
        <f t="shared" si="125"/>
        <v>12000</v>
      </c>
      <c r="S395" s="3"/>
    </row>
    <row r="396" spans="1:19" x14ac:dyDescent="0.25">
      <c r="A396" s="230" t="s">
        <v>423</v>
      </c>
      <c r="B396" s="231" t="s">
        <v>21</v>
      </c>
      <c r="C396" s="230" t="s">
        <v>389</v>
      </c>
      <c r="D396" s="230">
        <v>15</v>
      </c>
      <c r="E396" s="230" t="s">
        <v>57</v>
      </c>
      <c r="F396" s="230"/>
      <c r="G396" s="30"/>
      <c r="H396" s="28"/>
      <c r="I396" s="30">
        <v>65000</v>
      </c>
      <c r="J396" s="30"/>
      <c r="K396" s="30"/>
      <c r="L396" s="11"/>
      <c r="M396" s="11"/>
      <c r="N396" s="11"/>
      <c r="O396" s="11"/>
      <c r="P396" s="3">
        <f t="shared" si="123"/>
        <v>65000</v>
      </c>
      <c r="Q396" s="3">
        <f t="shared" si="124"/>
        <v>65000</v>
      </c>
      <c r="R396" s="3">
        <f t="shared" si="125"/>
        <v>65000</v>
      </c>
      <c r="S396" s="3"/>
    </row>
    <row r="397" spans="1:19" x14ac:dyDescent="0.25">
      <c r="A397" s="230" t="s">
        <v>424</v>
      </c>
      <c r="B397" s="231" t="s">
        <v>43</v>
      </c>
      <c r="C397" s="230" t="s">
        <v>389</v>
      </c>
      <c r="D397" s="230">
        <v>15</v>
      </c>
      <c r="E397" s="230" t="s">
        <v>57</v>
      </c>
      <c r="F397" s="230"/>
      <c r="G397" s="30"/>
      <c r="H397" s="28"/>
      <c r="I397" s="30">
        <v>0</v>
      </c>
      <c r="J397" s="30"/>
      <c r="K397" s="30"/>
      <c r="L397" s="11">
        <v>65000</v>
      </c>
      <c r="M397" s="11"/>
      <c r="N397" s="11">
        <v>0</v>
      </c>
      <c r="O397" s="11"/>
      <c r="P397" s="3">
        <f t="shared" si="123"/>
        <v>65000</v>
      </c>
      <c r="Q397" s="3">
        <f t="shared" si="124"/>
        <v>65000</v>
      </c>
      <c r="R397" s="3">
        <f t="shared" si="125"/>
        <v>65000</v>
      </c>
      <c r="S397" s="3"/>
    </row>
    <row r="398" spans="1:19" x14ac:dyDescent="0.25">
      <c r="A398" s="230" t="s">
        <v>425</v>
      </c>
      <c r="B398" s="231" t="s">
        <v>43</v>
      </c>
      <c r="C398" s="230" t="s">
        <v>389</v>
      </c>
      <c r="D398" s="230">
        <v>20</v>
      </c>
      <c r="E398" s="230" t="s">
        <v>57</v>
      </c>
      <c r="F398" s="230"/>
      <c r="G398" s="30"/>
      <c r="H398" s="28"/>
      <c r="I398" s="30">
        <v>0</v>
      </c>
      <c r="J398" s="30"/>
      <c r="K398" s="30"/>
      <c r="L398" s="11"/>
      <c r="M398" s="11"/>
      <c r="N398" s="11">
        <v>225000</v>
      </c>
      <c r="O398" s="11"/>
      <c r="P398" s="3">
        <f t="shared" si="123"/>
        <v>225000</v>
      </c>
      <c r="Q398" s="3">
        <f t="shared" si="124"/>
        <v>225000</v>
      </c>
      <c r="R398" s="3">
        <f t="shared" si="125"/>
        <v>225000</v>
      </c>
      <c r="S398" s="3"/>
    </row>
    <row r="399" spans="1:19" x14ac:dyDescent="0.25">
      <c r="A399" s="230" t="s">
        <v>426</v>
      </c>
      <c r="B399" s="231" t="s">
        <v>346</v>
      </c>
      <c r="C399" s="230" t="s">
        <v>389</v>
      </c>
      <c r="D399" s="230">
        <v>50</v>
      </c>
      <c r="E399" s="230" t="s">
        <v>60</v>
      </c>
      <c r="F399" s="230" t="s">
        <v>843</v>
      </c>
      <c r="G399" s="30">
        <v>12500</v>
      </c>
      <c r="H399" s="28"/>
      <c r="I399" s="30">
        <v>25000</v>
      </c>
      <c r="J399" s="30"/>
      <c r="K399" s="30">
        <v>15000</v>
      </c>
      <c r="L399" s="11">
        <v>15000</v>
      </c>
      <c r="M399" s="11"/>
      <c r="N399" s="11"/>
      <c r="O399" s="11">
        <v>0</v>
      </c>
      <c r="P399" s="3">
        <f t="shared" si="123"/>
        <v>55000</v>
      </c>
      <c r="Q399" s="3">
        <f t="shared" si="124"/>
        <v>42500</v>
      </c>
      <c r="R399" s="3">
        <f t="shared" si="125"/>
        <v>42500</v>
      </c>
      <c r="S399" s="3"/>
    </row>
    <row r="400" spans="1:19" x14ac:dyDescent="0.25">
      <c r="A400" s="230" t="s">
        <v>427</v>
      </c>
      <c r="B400" s="231" t="s">
        <v>43</v>
      </c>
      <c r="C400" s="230" t="s">
        <v>389</v>
      </c>
      <c r="D400" s="230">
        <v>15</v>
      </c>
      <c r="E400" s="230" t="s">
        <v>57</v>
      </c>
      <c r="F400" s="230"/>
      <c r="G400" s="30"/>
      <c r="H400" s="28"/>
      <c r="I400" s="30"/>
      <c r="J400" s="30"/>
      <c r="K400" s="30"/>
      <c r="L400" s="11">
        <v>125000</v>
      </c>
      <c r="M400" s="11"/>
      <c r="N400" s="11">
        <v>0</v>
      </c>
      <c r="O400" s="11"/>
      <c r="P400" s="3">
        <f t="shared" si="123"/>
        <v>125000</v>
      </c>
      <c r="Q400" s="3">
        <f t="shared" si="124"/>
        <v>125000</v>
      </c>
      <c r="R400" s="3">
        <f t="shared" si="125"/>
        <v>125000</v>
      </c>
      <c r="S400" s="3"/>
    </row>
    <row r="401" spans="1:19" x14ac:dyDescent="0.25">
      <c r="A401" s="230" t="s">
        <v>428</v>
      </c>
      <c r="B401" s="231" t="s">
        <v>346</v>
      </c>
      <c r="C401" s="230" t="s">
        <v>389</v>
      </c>
      <c r="D401" s="230">
        <v>25</v>
      </c>
      <c r="E401" s="230" t="s">
        <v>57</v>
      </c>
      <c r="F401" s="230"/>
      <c r="G401" s="30"/>
      <c r="H401" s="28"/>
      <c r="I401" s="30"/>
      <c r="J401" s="30"/>
      <c r="K401" s="30"/>
      <c r="L401" s="11"/>
      <c r="M401" s="11">
        <v>75000</v>
      </c>
      <c r="N401" s="11">
        <v>0</v>
      </c>
      <c r="O401" s="11"/>
      <c r="P401" s="3">
        <f t="shared" si="123"/>
        <v>75000</v>
      </c>
      <c r="Q401" s="3">
        <f t="shared" si="124"/>
        <v>75000</v>
      </c>
      <c r="R401" s="3">
        <f t="shared" si="125"/>
        <v>75000</v>
      </c>
      <c r="S401" s="3"/>
    </row>
    <row r="402" spans="1:19" x14ac:dyDescent="0.25">
      <c r="A402" s="230" t="s">
        <v>429</v>
      </c>
      <c r="B402" s="231" t="s">
        <v>346</v>
      </c>
      <c r="C402" s="230" t="s">
        <v>389</v>
      </c>
      <c r="D402" s="230">
        <v>10</v>
      </c>
      <c r="E402" s="230" t="s">
        <v>57</v>
      </c>
      <c r="F402" s="230"/>
      <c r="G402" s="30"/>
      <c r="H402" s="28"/>
      <c r="I402" s="30"/>
      <c r="J402" s="30"/>
      <c r="K402" s="30"/>
      <c r="L402" s="11">
        <v>25000</v>
      </c>
      <c r="M402" s="11"/>
      <c r="N402" s="11"/>
      <c r="O402" s="11"/>
      <c r="P402" s="3">
        <f t="shared" si="123"/>
        <v>25000</v>
      </c>
      <c r="Q402" s="3">
        <f t="shared" si="124"/>
        <v>25000</v>
      </c>
      <c r="R402" s="3">
        <f t="shared" si="125"/>
        <v>25000</v>
      </c>
      <c r="S402" s="3"/>
    </row>
    <row r="403" spans="1:19" x14ac:dyDescent="0.25">
      <c r="A403" s="230" t="s">
        <v>430</v>
      </c>
      <c r="B403" s="231" t="s">
        <v>21</v>
      </c>
      <c r="C403" s="230" t="s">
        <v>289</v>
      </c>
      <c r="D403" s="230">
        <v>15</v>
      </c>
      <c r="E403" s="230" t="s">
        <v>57</v>
      </c>
      <c r="F403" s="230"/>
      <c r="G403" s="30"/>
      <c r="H403" s="28"/>
      <c r="I403" s="30">
        <v>20000</v>
      </c>
      <c r="J403" s="30"/>
      <c r="K403" s="30"/>
      <c r="L403" s="11"/>
      <c r="M403" s="11"/>
      <c r="N403" s="11"/>
      <c r="O403" s="11"/>
      <c r="P403" s="3">
        <f t="shared" si="123"/>
        <v>20000</v>
      </c>
      <c r="Q403" s="3">
        <f t="shared" si="124"/>
        <v>20000</v>
      </c>
      <c r="R403" s="3">
        <f t="shared" si="125"/>
        <v>20000</v>
      </c>
      <c r="S403" s="3"/>
    </row>
    <row r="404" spans="1:19" x14ac:dyDescent="0.25">
      <c r="A404" s="230" t="s">
        <v>844</v>
      </c>
      <c r="B404" s="231" t="s">
        <v>346</v>
      </c>
      <c r="C404" s="230" t="s">
        <v>389</v>
      </c>
      <c r="D404" s="230">
        <v>8</v>
      </c>
      <c r="E404" s="230" t="s">
        <v>57</v>
      </c>
      <c r="F404" s="230" t="s">
        <v>288</v>
      </c>
      <c r="G404" s="30"/>
      <c r="H404" s="28"/>
      <c r="I404" s="30"/>
      <c r="J404" s="30"/>
      <c r="K404" s="30">
        <v>10000</v>
      </c>
      <c r="L404" s="11"/>
      <c r="M404" s="11"/>
      <c r="N404" s="11"/>
      <c r="O404" s="11"/>
      <c r="P404" s="3">
        <f t="shared" si="123"/>
        <v>10000</v>
      </c>
      <c r="Q404" s="3">
        <f t="shared" si="124"/>
        <v>10000</v>
      </c>
      <c r="R404" s="3">
        <f t="shared" si="125"/>
        <v>10000</v>
      </c>
      <c r="S404" s="3"/>
    </row>
    <row r="405" spans="1:19" x14ac:dyDescent="0.25">
      <c r="A405" s="154"/>
      <c r="B405" s="157"/>
      <c r="C405" s="154"/>
      <c r="D405" s="158"/>
      <c r="E405" s="154"/>
      <c r="F405" s="158"/>
      <c r="G405" s="4">
        <f>SUM(G363:G404)</f>
        <v>2582500</v>
      </c>
      <c r="H405" s="4">
        <f t="shared" ref="H405:S405" si="126">SUM(H363:H404)</f>
        <v>0</v>
      </c>
      <c r="I405" s="4">
        <f t="shared" si="126"/>
        <v>1065000</v>
      </c>
      <c r="J405" s="4">
        <f t="shared" si="126"/>
        <v>1238000</v>
      </c>
      <c r="K405" s="4">
        <f t="shared" si="126"/>
        <v>1427000</v>
      </c>
      <c r="L405" s="4">
        <f t="shared" si="126"/>
        <v>607000</v>
      </c>
      <c r="M405" s="4">
        <f t="shared" si="126"/>
        <v>125000</v>
      </c>
      <c r="N405" s="4">
        <f t="shared" si="126"/>
        <v>275000</v>
      </c>
      <c r="O405" s="4">
        <f t="shared" si="126"/>
        <v>0</v>
      </c>
      <c r="P405" s="4">
        <f t="shared" si="126"/>
        <v>4737000</v>
      </c>
      <c r="Q405" s="4">
        <f t="shared" si="126"/>
        <v>2154500</v>
      </c>
      <c r="R405" s="4">
        <f t="shared" si="126"/>
        <v>2154500</v>
      </c>
      <c r="S405" s="4">
        <f t="shared" si="126"/>
        <v>0</v>
      </c>
    </row>
    <row r="406" spans="1:19" x14ac:dyDescent="0.25">
      <c r="A406" s="150" t="s">
        <v>27</v>
      </c>
      <c r="B406" s="151"/>
      <c r="C406" s="152"/>
      <c r="D406" s="152"/>
      <c r="E406" s="152"/>
      <c r="F406" s="152"/>
      <c r="G406" s="9"/>
      <c r="H406" s="9"/>
      <c r="I406" s="9"/>
      <c r="J406" s="9"/>
      <c r="K406" s="9"/>
      <c r="L406" s="9"/>
      <c r="M406" s="9"/>
      <c r="N406" s="9"/>
      <c r="O406" s="9"/>
      <c r="P406" s="9"/>
      <c r="Q406" s="9" t="s">
        <v>28</v>
      </c>
      <c r="R406" s="9"/>
      <c r="S406" s="8"/>
    </row>
    <row r="407" spans="1:19" x14ac:dyDescent="0.25">
      <c r="A407" s="153"/>
      <c r="B407" s="231"/>
      <c r="C407" s="230"/>
      <c r="D407" s="230"/>
      <c r="E407" s="230"/>
      <c r="F407" s="230"/>
      <c r="G407" s="30"/>
      <c r="H407" s="28"/>
      <c r="I407" s="30"/>
      <c r="J407" s="11"/>
      <c r="K407" s="11"/>
      <c r="L407" s="11"/>
      <c r="M407" s="11"/>
      <c r="N407" s="11"/>
      <c r="O407" s="11"/>
      <c r="P407" s="3"/>
      <c r="Q407" s="3"/>
      <c r="R407" s="3"/>
      <c r="S407" s="3"/>
    </row>
    <row r="408" spans="1:19" x14ac:dyDescent="0.25">
      <c r="A408" s="153" t="s">
        <v>431</v>
      </c>
      <c r="B408" s="233"/>
      <c r="C408" s="230" t="s">
        <v>432</v>
      </c>
      <c r="D408" s="230">
        <v>10</v>
      </c>
      <c r="E408" s="230" t="s">
        <v>57</v>
      </c>
      <c r="F408" s="230"/>
      <c r="G408" s="30"/>
      <c r="H408" s="28"/>
      <c r="I408" s="30"/>
      <c r="J408" s="11"/>
      <c r="K408" s="11"/>
      <c r="L408" s="11"/>
      <c r="M408" s="11"/>
      <c r="N408" s="11">
        <v>35000</v>
      </c>
      <c r="O408" s="11"/>
      <c r="P408" s="3">
        <f t="shared" ref="P408:P471" si="127">SUM(I408:O408)</f>
        <v>35000</v>
      </c>
      <c r="Q408" s="3">
        <f t="shared" ref="Q408:Q470" si="128">(P408-G408)</f>
        <v>35000</v>
      </c>
      <c r="R408" s="3">
        <f t="shared" ref="R408:R470" si="129">(Q408-O408)</f>
        <v>35000</v>
      </c>
      <c r="S408" s="3"/>
    </row>
    <row r="409" spans="1:19" x14ac:dyDescent="0.25">
      <c r="A409" s="153" t="s">
        <v>433</v>
      </c>
      <c r="B409" s="231"/>
      <c r="C409" s="230" t="s">
        <v>432</v>
      </c>
      <c r="D409" s="230">
        <v>10</v>
      </c>
      <c r="E409" s="230" t="s">
        <v>57</v>
      </c>
      <c r="F409" s="230"/>
      <c r="G409" s="30"/>
      <c r="H409" s="28"/>
      <c r="I409" s="30"/>
      <c r="J409" s="11"/>
      <c r="K409" s="11"/>
      <c r="L409" s="11"/>
      <c r="M409" s="11"/>
      <c r="N409" s="11">
        <v>60000</v>
      </c>
      <c r="O409" s="11"/>
      <c r="P409" s="3">
        <f t="shared" si="127"/>
        <v>60000</v>
      </c>
      <c r="Q409" s="3">
        <f t="shared" si="128"/>
        <v>60000</v>
      </c>
      <c r="R409" s="3">
        <f t="shared" si="129"/>
        <v>60000</v>
      </c>
      <c r="S409" s="3"/>
    </row>
    <row r="410" spans="1:19" x14ac:dyDescent="0.25">
      <c r="A410" s="153"/>
      <c r="B410" s="231"/>
      <c r="C410" s="230"/>
      <c r="D410" s="230"/>
      <c r="E410" s="230"/>
      <c r="F410" s="230"/>
      <c r="G410" s="30"/>
      <c r="H410" s="28"/>
      <c r="I410" s="30"/>
      <c r="J410" s="11"/>
      <c r="K410" s="11"/>
      <c r="L410" s="11"/>
      <c r="M410" s="11"/>
      <c r="N410" s="11"/>
      <c r="O410" s="11"/>
      <c r="P410" s="3"/>
      <c r="Q410" s="3"/>
      <c r="R410" s="3"/>
      <c r="S410" s="3"/>
    </row>
    <row r="411" spans="1:19" x14ac:dyDescent="0.25">
      <c r="A411" s="153" t="s">
        <v>434</v>
      </c>
      <c r="B411" s="231"/>
      <c r="C411" s="230" t="s">
        <v>432</v>
      </c>
      <c r="D411" s="230">
        <v>0</v>
      </c>
      <c r="E411" s="230" t="s">
        <v>57</v>
      </c>
      <c r="F411" s="230"/>
      <c r="G411" s="30"/>
      <c r="H411" s="28"/>
      <c r="I411" s="30"/>
      <c r="J411" s="11"/>
      <c r="K411" s="11"/>
      <c r="L411" s="11"/>
      <c r="M411" s="11"/>
      <c r="N411" s="11">
        <v>55000</v>
      </c>
      <c r="O411" s="11"/>
      <c r="P411" s="3">
        <f t="shared" si="127"/>
        <v>55000</v>
      </c>
      <c r="Q411" s="3">
        <f t="shared" si="128"/>
        <v>55000</v>
      </c>
      <c r="R411" s="3">
        <f t="shared" si="129"/>
        <v>55000</v>
      </c>
      <c r="S411" s="3"/>
    </row>
    <row r="412" spans="1:19" x14ac:dyDescent="0.25">
      <c r="A412" s="153" t="s">
        <v>435</v>
      </c>
      <c r="B412" s="231"/>
      <c r="C412" s="230" t="s">
        <v>432</v>
      </c>
      <c r="D412" s="230">
        <v>10</v>
      </c>
      <c r="E412" s="230" t="s">
        <v>57</v>
      </c>
      <c r="F412" s="230"/>
      <c r="G412" s="30"/>
      <c r="H412" s="28"/>
      <c r="I412" s="30"/>
      <c r="J412" s="11"/>
      <c r="K412" s="11"/>
      <c r="L412" s="11"/>
      <c r="M412" s="11"/>
      <c r="N412" s="11">
        <v>25000</v>
      </c>
      <c r="O412" s="11"/>
      <c r="P412" s="3">
        <f t="shared" si="127"/>
        <v>25000</v>
      </c>
      <c r="Q412" s="3">
        <f t="shared" si="128"/>
        <v>25000</v>
      </c>
      <c r="R412" s="3">
        <f t="shared" si="129"/>
        <v>25000</v>
      </c>
      <c r="S412" s="3"/>
    </row>
    <row r="413" spans="1:19" x14ac:dyDescent="0.25">
      <c r="A413" s="153" t="s">
        <v>436</v>
      </c>
      <c r="B413" s="231"/>
      <c r="C413" s="230" t="s">
        <v>432</v>
      </c>
      <c r="D413" s="230">
        <v>10</v>
      </c>
      <c r="E413" s="230" t="s">
        <v>57</v>
      </c>
      <c r="F413" s="230"/>
      <c r="G413" s="30"/>
      <c r="H413" s="28"/>
      <c r="I413" s="30"/>
      <c r="J413" s="11"/>
      <c r="K413" s="11"/>
      <c r="L413" s="11"/>
      <c r="M413" s="11"/>
      <c r="N413" s="11">
        <v>28000</v>
      </c>
      <c r="O413" s="11"/>
      <c r="P413" s="3">
        <f t="shared" si="127"/>
        <v>28000</v>
      </c>
      <c r="Q413" s="3">
        <f t="shared" si="128"/>
        <v>28000</v>
      </c>
      <c r="R413" s="3">
        <f t="shared" si="129"/>
        <v>28000</v>
      </c>
      <c r="S413" s="3"/>
    </row>
    <row r="414" spans="1:19" x14ac:dyDescent="0.25">
      <c r="A414" s="230" t="s">
        <v>437</v>
      </c>
      <c r="B414" s="231"/>
      <c r="C414" s="230" t="s">
        <v>432</v>
      </c>
      <c r="D414" s="230">
        <v>10</v>
      </c>
      <c r="E414" s="230" t="s">
        <v>57</v>
      </c>
      <c r="F414" s="230"/>
      <c r="G414" s="30"/>
      <c r="H414" s="28"/>
      <c r="I414" s="30"/>
      <c r="J414" s="11"/>
      <c r="K414" s="11"/>
      <c r="L414" s="11"/>
      <c r="M414" s="11"/>
      <c r="N414" s="11">
        <v>25000</v>
      </c>
      <c r="O414" s="11"/>
      <c r="P414" s="3">
        <f t="shared" si="127"/>
        <v>25000</v>
      </c>
      <c r="Q414" s="3">
        <f t="shared" si="128"/>
        <v>25000</v>
      </c>
      <c r="R414" s="3">
        <f t="shared" si="129"/>
        <v>25000</v>
      </c>
      <c r="S414" s="3"/>
    </row>
    <row r="415" spans="1:19" x14ac:dyDescent="0.25">
      <c r="A415" s="230" t="s">
        <v>438</v>
      </c>
      <c r="B415" s="231" t="s">
        <v>21</v>
      </c>
      <c r="C415" s="230" t="s">
        <v>432</v>
      </c>
      <c r="D415" s="230">
        <v>10</v>
      </c>
      <c r="E415" s="230" t="s">
        <v>57</v>
      </c>
      <c r="F415" s="230"/>
      <c r="G415" s="30"/>
      <c r="H415" s="28"/>
      <c r="I415" s="30"/>
      <c r="J415" s="11">
        <v>40000</v>
      </c>
      <c r="K415" s="11"/>
      <c r="L415" s="11"/>
      <c r="M415" s="11"/>
      <c r="N415" s="11"/>
      <c r="O415" s="11"/>
      <c r="P415" s="3">
        <f t="shared" si="127"/>
        <v>40000</v>
      </c>
      <c r="Q415" s="3">
        <f t="shared" si="128"/>
        <v>40000</v>
      </c>
      <c r="R415" s="3">
        <f t="shared" si="129"/>
        <v>40000</v>
      </c>
      <c r="S415" s="3"/>
    </row>
    <row r="416" spans="1:19" x14ac:dyDescent="0.25">
      <c r="A416" s="230" t="s">
        <v>845</v>
      </c>
      <c r="B416" s="231" t="s">
        <v>21</v>
      </c>
      <c r="C416" s="230" t="s">
        <v>432</v>
      </c>
      <c r="D416" s="230">
        <v>10</v>
      </c>
      <c r="E416" s="230" t="s">
        <v>57</v>
      </c>
      <c r="F416" s="230"/>
      <c r="G416" s="30"/>
      <c r="H416" s="28"/>
      <c r="I416" s="30"/>
      <c r="J416" s="11">
        <v>40000</v>
      </c>
      <c r="K416" s="11"/>
      <c r="L416" s="11"/>
      <c r="M416" s="11"/>
      <c r="N416" s="11"/>
      <c r="O416" s="11"/>
      <c r="P416" s="3">
        <f t="shared" si="127"/>
        <v>40000</v>
      </c>
      <c r="Q416" s="3">
        <f t="shared" si="128"/>
        <v>40000</v>
      </c>
      <c r="R416" s="3">
        <f t="shared" si="129"/>
        <v>40000</v>
      </c>
      <c r="S416" s="3"/>
    </row>
    <row r="417" spans="1:19" x14ac:dyDescent="0.25">
      <c r="A417" s="230" t="s">
        <v>439</v>
      </c>
      <c r="B417" s="231" t="s">
        <v>346</v>
      </c>
      <c r="C417" s="230" t="s">
        <v>432</v>
      </c>
      <c r="D417" s="230">
        <v>10</v>
      </c>
      <c r="E417" s="230" t="s">
        <v>57</v>
      </c>
      <c r="F417" s="230"/>
      <c r="G417" s="30"/>
      <c r="H417" s="28"/>
      <c r="I417" s="30"/>
      <c r="J417" s="11"/>
      <c r="K417" s="11"/>
      <c r="L417" s="11">
        <v>40000</v>
      </c>
      <c r="M417" s="11"/>
      <c r="N417" s="11"/>
      <c r="O417" s="11"/>
      <c r="P417" s="3">
        <f t="shared" si="127"/>
        <v>40000</v>
      </c>
      <c r="Q417" s="3">
        <f t="shared" si="128"/>
        <v>40000</v>
      </c>
      <c r="R417" s="3">
        <f t="shared" si="129"/>
        <v>40000</v>
      </c>
      <c r="S417" s="3"/>
    </row>
    <row r="418" spans="1:19" x14ac:dyDescent="0.25">
      <c r="A418" s="230" t="s">
        <v>440</v>
      </c>
      <c r="B418" s="231" t="s">
        <v>346</v>
      </c>
      <c r="C418" s="230" t="s">
        <v>432</v>
      </c>
      <c r="D418" s="230">
        <v>12</v>
      </c>
      <c r="E418" s="230" t="s">
        <v>57</v>
      </c>
      <c r="F418" s="230"/>
      <c r="G418" s="30"/>
      <c r="H418" s="28"/>
      <c r="I418" s="30"/>
      <c r="J418" s="11"/>
      <c r="K418" s="11">
        <v>55000</v>
      </c>
      <c r="L418" s="11"/>
      <c r="M418" s="11"/>
      <c r="N418" s="11"/>
      <c r="O418" s="11"/>
      <c r="P418" s="3">
        <f t="shared" si="127"/>
        <v>55000</v>
      </c>
      <c r="Q418" s="3">
        <f t="shared" si="128"/>
        <v>55000</v>
      </c>
      <c r="R418" s="3">
        <f t="shared" si="129"/>
        <v>55000</v>
      </c>
      <c r="S418" s="3"/>
    </row>
    <row r="419" spans="1:19" x14ac:dyDescent="0.25">
      <c r="A419" s="230" t="s">
        <v>441</v>
      </c>
      <c r="B419" s="234" t="s">
        <v>21</v>
      </c>
      <c r="C419" s="230" t="s">
        <v>432</v>
      </c>
      <c r="D419" s="230">
        <v>10</v>
      </c>
      <c r="E419" s="230" t="s">
        <v>57</v>
      </c>
      <c r="F419" s="230"/>
      <c r="G419" s="30"/>
      <c r="H419" s="28"/>
      <c r="I419" s="30">
        <v>50000</v>
      </c>
      <c r="J419" s="11"/>
      <c r="K419" s="11"/>
      <c r="L419" s="11"/>
      <c r="M419" s="11"/>
      <c r="N419" s="11"/>
      <c r="O419" s="11"/>
      <c r="P419" s="3">
        <f t="shared" si="127"/>
        <v>50000</v>
      </c>
      <c r="Q419" s="3">
        <f t="shared" si="128"/>
        <v>50000</v>
      </c>
      <c r="R419" s="3">
        <f t="shared" si="129"/>
        <v>50000</v>
      </c>
      <c r="S419" s="3"/>
    </row>
    <row r="420" spans="1:19" x14ac:dyDescent="0.25">
      <c r="A420" s="230"/>
      <c r="B420" s="234"/>
      <c r="C420" s="230"/>
      <c r="D420" s="230"/>
      <c r="E420" s="230" t="s">
        <v>57</v>
      </c>
      <c r="F420" s="230"/>
      <c r="G420" s="30"/>
      <c r="H420" s="28"/>
      <c r="I420" s="30"/>
      <c r="J420" s="11"/>
      <c r="K420" s="11"/>
      <c r="L420" s="11"/>
      <c r="M420" s="11"/>
      <c r="N420" s="11"/>
      <c r="O420" s="11"/>
      <c r="P420" s="3"/>
      <c r="Q420" s="3"/>
      <c r="R420" s="3"/>
      <c r="S420" s="3"/>
    </row>
    <row r="421" spans="1:19" x14ac:dyDescent="0.25">
      <c r="A421" s="230" t="s">
        <v>442</v>
      </c>
      <c r="B421" s="231"/>
      <c r="C421" s="230" t="s">
        <v>432</v>
      </c>
      <c r="D421" s="230">
        <v>10</v>
      </c>
      <c r="E421" s="230" t="s">
        <v>57</v>
      </c>
      <c r="F421" s="230"/>
      <c r="G421" s="30"/>
      <c r="H421" s="28"/>
      <c r="I421" s="30"/>
      <c r="J421" s="11"/>
      <c r="K421" s="11"/>
      <c r="L421" s="11"/>
      <c r="M421" s="11"/>
      <c r="N421" s="11"/>
      <c r="O421" s="11"/>
      <c r="P421" s="3"/>
      <c r="Q421" s="3"/>
      <c r="R421" s="3"/>
      <c r="S421" s="3"/>
    </row>
    <row r="422" spans="1:19" x14ac:dyDescent="0.25">
      <c r="A422" s="230" t="s">
        <v>443</v>
      </c>
      <c r="B422" s="231" t="s">
        <v>346</v>
      </c>
      <c r="C422" s="230" t="s">
        <v>432</v>
      </c>
      <c r="D422" s="230">
        <v>10</v>
      </c>
      <c r="E422" s="230" t="s">
        <v>57</v>
      </c>
      <c r="F422" s="230"/>
      <c r="G422" s="30"/>
      <c r="H422" s="28"/>
      <c r="I422" s="30"/>
      <c r="J422" s="11"/>
      <c r="K422" s="11">
        <v>60000</v>
      </c>
      <c r="L422" s="11"/>
      <c r="M422" s="11"/>
      <c r="N422" s="11"/>
      <c r="O422" s="11"/>
      <c r="P422" s="3">
        <f t="shared" si="127"/>
        <v>60000</v>
      </c>
      <c r="Q422" s="3">
        <f t="shared" si="128"/>
        <v>60000</v>
      </c>
      <c r="R422" s="3">
        <f t="shared" si="129"/>
        <v>60000</v>
      </c>
      <c r="S422" s="3"/>
    </row>
    <row r="423" spans="1:19" x14ac:dyDescent="0.25">
      <c r="A423" s="230" t="s">
        <v>444</v>
      </c>
      <c r="B423" s="231" t="s">
        <v>346</v>
      </c>
      <c r="C423" s="230" t="s">
        <v>432</v>
      </c>
      <c r="D423" s="230">
        <v>10</v>
      </c>
      <c r="E423" s="230" t="s">
        <v>57</v>
      </c>
      <c r="F423" s="230"/>
      <c r="G423" s="30"/>
      <c r="H423" s="28"/>
      <c r="I423" s="30"/>
      <c r="J423" s="11"/>
      <c r="K423" s="11">
        <v>55000</v>
      </c>
      <c r="L423" s="11"/>
      <c r="M423" s="11"/>
      <c r="N423" s="11"/>
      <c r="O423" s="11"/>
      <c r="P423" s="3">
        <f t="shared" si="127"/>
        <v>55000</v>
      </c>
      <c r="Q423" s="3">
        <f t="shared" si="128"/>
        <v>55000</v>
      </c>
      <c r="R423" s="3">
        <f t="shared" si="129"/>
        <v>55000</v>
      </c>
      <c r="S423" s="3"/>
    </row>
    <row r="424" spans="1:19" x14ac:dyDescent="0.25">
      <c r="A424" s="230" t="s">
        <v>445</v>
      </c>
      <c r="B424" s="231" t="s">
        <v>21</v>
      </c>
      <c r="C424" s="230" t="s">
        <v>432</v>
      </c>
      <c r="D424" s="230">
        <v>10</v>
      </c>
      <c r="E424" s="230" t="s">
        <v>57</v>
      </c>
      <c r="F424" s="230"/>
      <c r="G424" s="30"/>
      <c r="H424" s="28"/>
      <c r="I424" s="30">
        <v>50000</v>
      </c>
      <c r="J424" s="11"/>
      <c r="K424" s="11"/>
      <c r="L424" s="11"/>
      <c r="M424" s="11"/>
      <c r="N424" s="11"/>
      <c r="O424" s="11"/>
      <c r="P424" s="3">
        <f t="shared" si="127"/>
        <v>50000</v>
      </c>
      <c r="Q424" s="3">
        <f t="shared" si="128"/>
        <v>50000</v>
      </c>
      <c r="R424" s="3">
        <f t="shared" si="129"/>
        <v>50000</v>
      </c>
      <c r="S424" s="3"/>
    </row>
    <row r="425" spans="1:19" x14ac:dyDescent="0.25">
      <c r="A425" s="230" t="s">
        <v>446</v>
      </c>
      <c r="B425" s="231" t="s">
        <v>346</v>
      </c>
      <c r="C425" s="230" t="s">
        <v>432</v>
      </c>
      <c r="D425" s="230">
        <v>12</v>
      </c>
      <c r="E425" s="230" t="s">
        <v>57</v>
      </c>
      <c r="F425" s="230"/>
      <c r="G425" s="30"/>
      <c r="H425" s="28"/>
      <c r="I425" s="30"/>
      <c r="J425" s="11"/>
      <c r="K425" s="11"/>
      <c r="L425" s="11"/>
      <c r="M425" s="11">
        <v>65000</v>
      </c>
      <c r="N425" s="11"/>
      <c r="O425" s="11"/>
      <c r="P425" s="3">
        <f t="shared" si="127"/>
        <v>65000</v>
      </c>
      <c r="Q425" s="3">
        <f t="shared" si="128"/>
        <v>65000</v>
      </c>
      <c r="R425" s="3">
        <f t="shared" si="129"/>
        <v>65000</v>
      </c>
      <c r="S425" s="3"/>
    </row>
    <row r="426" spans="1:19" x14ac:dyDescent="0.25">
      <c r="A426" s="230" t="s">
        <v>447</v>
      </c>
      <c r="B426" s="234"/>
      <c r="C426" s="230" t="s">
        <v>432</v>
      </c>
      <c r="D426" s="230">
        <v>8</v>
      </c>
      <c r="E426" s="230" t="s">
        <v>57</v>
      </c>
      <c r="F426" s="230"/>
      <c r="G426" s="30"/>
      <c r="H426" s="28"/>
      <c r="I426" s="30"/>
      <c r="J426" s="11"/>
      <c r="K426" s="11"/>
      <c r="L426" s="11"/>
      <c r="M426" s="11"/>
      <c r="N426" s="11"/>
      <c r="O426" s="11"/>
      <c r="P426" s="3"/>
      <c r="Q426" s="3"/>
      <c r="R426" s="3"/>
      <c r="S426" s="3"/>
    </row>
    <row r="427" spans="1:19" x14ac:dyDescent="0.25">
      <c r="A427" s="230" t="s">
        <v>448</v>
      </c>
      <c r="B427" s="231" t="s">
        <v>346</v>
      </c>
      <c r="C427" s="230" t="s">
        <v>432</v>
      </c>
      <c r="D427" s="230">
        <v>10</v>
      </c>
      <c r="E427" s="230" t="s">
        <v>57</v>
      </c>
      <c r="F427" s="230"/>
      <c r="G427" s="30"/>
      <c r="H427" s="28"/>
      <c r="I427" s="30"/>
      <c r="J427" s="11"/>
      <c r="K427" s="11"/>
      <c r="L427" s="11">
        <v>40000</v>
      </c>
      <c r="M427" s="11"/>
      <c r="N427" s="11"/>
      <c r="O427" s="11"/>
      <c r="P427" s="3">
        <f t="shared" si="127"/>
        <v>40000</v>
      </c>
      <c r="Q427" s="3">
        <f t="shared" si="128"/>
        <v>40000</v>
      </c>
      <c r="R427" s="3">
        <f t="shared" si="129"/>
        <v>40000</v>
      </c>
      <c r="S427" s="3"/>
    </row>
    <row r="428" spans="1:19" x14ac:dyDescent="0.25">
      <c r="A428" s="230" t="s">
        <v>449</v>
      </c>
      <c r="B428" s="233"/>
      <c r="C428" s="230" t="s">
        <v>432</v>
      </c>
      <c r="D428" s="230">
        <v>12</v>
      </c>
      <c r="E428" s="230" t="s">
        <v>57</v>
      </c>
      <c r="F428" s="230"/>
      <c r="G428" s="30"/>
      <c r="H428" s="28"/>
      <c r="I428" s="30"/>
      <c r="J428" s="11"/>
      <c r="K428" s="11"/>
      <c r="L428" s="11"/>
      <c r="M428" s="11"/>
      <c r="N428" s="11">
        <v>15000</v>
      </c>
      <c r="O428" s="11"/>
      <c r="P428" s="3">
        <f t="shared" si="127"/>
        <v>15000</v>
      </c>
      <c r="Q428" s="3">
        <f t="shared" si="128"/>
        <v>15000</v>
      </c>
      <c r="R428" s="3">
        <f t="shared" si="129"/>
        <v>15000</v>
      </c>
      <c r="S428" s="3"/>
    </row>
    <row r="429" spans="1:19" x14ac:dyDescent="0.25">
      <c r="A429" s="230" t="s">
        <v>450</v>
      </c>
      <c r="B429" s="154"/>
      <c r="C429" s="153" t="s">
        <v>432</v>
      </c>
      <c r="D429" s="153">
        <v>10</v>
      </c>
      <c r="E429" s="153" t="s">
        <v>57</v>
      </c>
      <c r="F429" s="153"/>
      <c r="G429" s="11"/>
      <c r="H429" s="6"/>
      <c r="I429" s="11"/>
      <c r="J429" s="11"/>
      <c r="K429" s="11"/>
      <c r="L429" s="11"/>
      <c r="M429" s="11"/>
      <c r="N429" s="11"/>
      <c r="O429" s="11"/>
      <c r="P429" s="3"/>
      <c r="Q429" s="3"/>
      <c r="R429" s="3"/>
      <c r="S429" s="3"/>
    </row>
    <row r="430" spans="1:19" x14ac:dyDescent="0.25">
      <c r="A430" s="230" t="s">
        <v>451</v>
      </c>
      <c r="B430" s="154" t="s">
        <v>346</v>
      </c>
      <c r="C430" s="153" t="s">
        <v>432</v>
      </c>
      <c r="D430" s="153">
        <v>10</v>
      </c>
      <c r="E430" s="153" t="s">
        <v>57</v>
      </c>
      <c r="F430" s="153"/>
      <c r="G430" s="11"/>
      <c r="H430" s="6"/>
      <c r="I430" s="11"/>
      <c r="J430" s="11"/>
      <c r="K430" s="11"/>
      <c r="L430" s="11">
        <v>35000</v>
      </c>
      <c r="M430" s="11"/>
      <c r="N430" s="11"/>
      <c r="O430" s="11"/>
      <c r="P430" s="3">
        <f t="shared" si="127"/>
        <v>35000</v>
      </c>
      <c r="Q430" s="3">
        <f t="shared" si="128"/>
        <v>35000</v>
      </c>
      <c r="R430" s="3">
        <f t="shared" si="129"/>
        <v>35000</v>
      </c>
      <c r="S430" s="3"/>
    </row>
    <row r="431" spans="1:19" x14ac:dyDescent="0.25">
      <c r="A431" s="230" t="s">
        <v>452</v>
      </c>
      <c r="B431" s="154"/>
      <c r="C431" s="153" t="s">
        <v>432</v>
      </c>
      <c r="D431" s="153">
        <v>10</v>
      </c>
      <c r="E431" s="153" t="s">
        <v>57</v>
      </c>
      <c r="F431" s="153"/>
      <c r="G431" s="11"/>
      <c r="H431" s="6"/>
      <c r="I431" s="11"/>
      <c r="J431" s="11"/>
      <c r="K431" s="11"/>
      <c r="L431" s="11"/>
      <c r="M431" s="11"/>
      <c r="N431" s="11">
        <v>50000</v>
      </c>
      <c r="O431" s="11"/>
      <c r="P431" s="3">
        <f t="shared" si="127"/>
        <v>50000</v>
      </c>
      <c r="Q431" s="3">
        <f t="shared" si="128"/>
        <v>50000</v>
      </c>
      <c r="R431" s="3">
        <f t="shared" si="129"/>
        <v>50000</v>
      </c>
      <c r="S431" s="3"/>
    </row>
    <row r="432" spans="1:19" x14ac:dyDescent="0.25">
      <c r="A432" s="230" t="s">
        <v>453</v>
      </c>
      <c r="B432" s="154"/>
      <c r="C432" s="153" t="s">
        <v>432</v>
      </c>
      <c r="D432" s="153">
        <v>12</v>
      </c>
      <c r="E432" s="153" t="s">
        <v>57</v>
      </c>
      <c r="F432" s="153"/>
      <c r="G432" s="11"/>
      <c r="H432" s="6"/>
      <c r="I432" s="11"/>
      <c r="J432" s="11"/>
      <c r="K432" s="11"/>
      <c r="L432" s="11"/>
      <c r="M432" s="11"/>
      <c r="N432" s="11">
        <v>60000</v>
      </c>
      <c r="O432" s="11"/>
      <c r="P432" s="3">
        <f t="shared" si="127"/>
        <v>60000</v>
      </c>
      <c r="Q432" s="3">
        <f t="shared" si="128"/>
        <v>60000</v>
      </c>
      <c r="R432" s="3">
        <f t="shared" si="129"/>
        <v>60000</v>
      </c>
      <c r="S432" s="3"/>
    </row>
    <row r="433" spans="1:19" x14ac:dyDescent="0.25">
      <c r="A433" s="230" t="s">
        <v>454</v>
      </c>
      <c r="B433" s="233"/>
      <c r="C433" s="230" t="s">
        <v>432</v>
      </c>
      <c r="D433" s="230">
        <v>10</v>
      </c>
      <c r="E433" s="230" t="s">
        <v>57</v>
      </c>
      <c r="F433" s="230"/>
      <c r="G433" s="30"/>
      <c r="H433" s="28"/>
      <c r="I433" s="30"/>
      <c r="J433" s="30"/>
      <c r="K433" s="11"/>
      <c r="L433" s="11"/>
      <c r="M433" s="11"/>
      <c r="N433" s="11">
        <v>60000</v>
      </c>
      <c r="O433" s="11"/>
      <c r="P433" s="3">
        <f t="shared" si="127"/>
        <v>60000</v>
      </c>
      <c r="Q433" s="3">
        <f t="shared" si="128"/>
        <v>60000</v>
      </c>
      <c r="R433" s="3">
        <f t="shared" si="129"/>
        <v>60000</v>
      </c>
      <c r="S433" s="3"/>
    </row>
    <row r="434" spans="1:19" x14ac:dyDescent="0.25">
      <c r="A434" s="230" t="s">
        <v>455</v>
      </c>
      <c r="B434" s="231"/>
      <c r="C434" s="230" t="s">
        <v>432</v>
      </c>
      <c r="D434" s="230">
        <v>12</v>
      </c>
      <c r="E434" s="230" t="s">
        <v>57</v>
      </c>
      <c r="F434" s="230"/>
      <c r="G434" s="30"/>
      <c r="H434" s="28"/>
      <c r="I434" s="30"/>
      <c r="J434" s="30"/>
      <c r="K434" s="11"/>
      <c r="L434" s="11"/>
      <c r="M434" s="11"/>
      <c r="N434" s="11">
        <v>20000</v>
      </c>
      <c r="O434" s="11"/>
      <c r="P434" s="3">
        <f t="shared" si="127"/>
        <v>20000</v>
      </c>
      <c r="Q434" s="3">
        <f t="shared" si="128"/>
        <v>20000</v>
      </c>
      <c r="R434" s="3">
        <f t="shared" si="129"/>
        <v>20000</v>
      </c>
      <c r="S434" s="3"/>
    </row>
    <row r="435" spans="1:19" x14ac:dyDescent="0.25">
      <c r="A435" s="230" t="s">
        <v>456</v>
      </c>
      <c r="B435" s="231"/>
      <c r="C435" s="230" t="s">
        <v>432</v>
      </c>
      <c r="D435" s="230">
        <v>12</v>
      </c>
      <c r="E435" s="230" t="s">
        <v>57</v>
      </c>
      <c r="F435" s="230"/>
      <c r="G435" s="30"/>
      <c r="H435" s="28"/>
      <c r="I435" s="30"/>
      <c r="J435" s="30"/>
      <c r="K435" s="11"/>
      <c r="L435" s="11"/>
      <c r="M435" s="11"/>
      <c r="N435" s="11">
        <v>20000</v>
      </c>
      <c r="O435" s="11"/>
      <c r="P435" s="3">
        <f t="shared" si="127"/>
        <v>20000</v>
      </c>
      <c r="Q435" s="3">
        <f t="shared" si="128"/>
        <v>20000</v>
      </c>
      <c r="R435" s="3">
        <f t="shared" si="129"/>
        <v>20000</v>
      </c>
      <c r="S435" s="3"/>
    </row>
    <row r="436" spans="1:19" x14ac:dyDescent="0.25">
      <c r="A436" s="230" t="s">
        <v>457</v>
      </c>
      <c r="B436" s="231"/>
      <c r="C436" s="230" t="s">
        <v>432</v>
      </c>
      <c r="D436" s="230">
        <v>8</v>
      </c>
      <c r="E436" s="230" t="s">
        <v>57</v>
      </c>
      <c r="F436" s="230"/>
      <c r="G436" s="30"/>
      <c r="H436" s="28"/>
      <c r="I436" s="30"/>
      <c r="J436" s="30"/>
      <c r="K436" s="11"/>
      <c r="L436" s="11"/>
      <c r="M436" s="11"/>
      <c r="N436" s="11">
        <v>20000</v>
      </c>
      <c r="O436" s="11"/>
      <c r="P436" s="3">
        <f t="shared" si="127"/>
        <v>20000</v>
      </c>
      <c r="Q436" s="3">
        <f t="shared" si="128"/>
        <v>20000</v>
      </c>
      <c r="R436" s="3">
        <f t="shared" si="129"/>
        <v>20000</v>
      </c>
      <c r="S436" s="3"/>
    </row>
    <row r="437" spans="1:19" x14ac:dyDescent="0.25">
      <c r="A437" s="230" t="s">
        <v>458</v>
      </c>
      <c r="B437" s="231"/>
      <c r="C437" s="230" t="s">
        <v>432</v>
      </c>
      <c r="D437" s="230">
        <v>8</v>
      </c>
      <c r="E437" s="230" t="s">
        <v>57</v>
      </c>
      <c r="F437" s="230"/>
      <c r="G437" s="30"/>
      <c r="H437" s="28"/>
      <c r="I437" s="30"/>
      <c r="J437" s="30"/>
      <c r="K437" s="11"/>
      <c r="L437" s="11"/>
      <c r="M437" s="11"/>
      <c r="N437" s="11">
        <v>130000</v>
      </c>
      <c r="O437" s="11"/>
      <c r="P437" s="3">
        <f t="shared" si="127"/>
        <v>130000</v>
      </c>
      <c r="Q437" s="3">
        <f t="shared" si="128"/>
        <v>130000</v>
      </c>
      <c r="R437" s="3">
        <f t="shared" si="129"/>
        <v>130000</v>
      </c>
      <c r="S437" s="3"/>
    </row>
    <row r="438" spans="1:19" x14ac:dyDescent="0.25">
      <c r="A438" s="230" t="s">
        <v>459</v>
      </c>
      <c r="B438" s="233"/>
      <c r="C438" s="230" t="s">
        <v>432</v>
      </c>
      <c r="D438" s="230">
        <v>8</v>
      </c>
      <c r="E438" s="230" t="s">
        <v>57</v>
      </c>
      <c r="F438" s="230"/>
      <c r="G438" s="30"/>
      <c r="H438" s="28"/>
      <c r="I438" s="30"/>
      <c r="J438" s="30"/>
      <c r="K438" s="11"/>
      <c r="L438" s="11"/>
      <c r="M438" s="11"/>
      <c r="N438" s="11">
        <v>70000</v>
      </c>
      <c r="O438" s="11"/>
      <c r="P438" s="3">
        <f t="shared" si="127"/>
        <v>70000</v>
      </c>
      <c r="Q438" s="3">
        <f t="shared" si="128"/>
        <v>70000</v>
      </c>
      <c r="R438" s="3">
        <f t="shared" si="129"/>
        <v>70000</v>
      </c>
      <c r="S438" s="3"/>
    </row>
    <row r="439" spans="1:19" x14ac:dyDescent="0.25">
      <c r="A439" s="230" t="s">
        <v>460</v>
      </c>
      <c r="B439" s="231"/>
      <c r="C439" s="230" t="s">
        <v>432</v>
      </c>
      <c r="D439" s="230">
        <v>10</v>
      </c>
      <c r="E439" s="230" t="s">
        <v>57</v>
      </c>
      <c r="F439" s="230"/>
      <c r="G439" s="30"/>
      <c r="H439" s="28"/>
      <c r="I439" s="30"/>
      <c r="J439" s="30"/>
      <c r="K439" s="11"/>
      <c r="L439" s="11"/>
      <c r="M439" s="11"/>
      <c r="N439" s="11"/>
      <c r="O439" s="11"/>
      <c r="P439" s="3"/>
      <c r="Q439" s="3"/>
      <c r="R439" s="3"/>
      <c r="S439" s="3"/>
    </row>
    <row r="440" spans="1:19" x14ac:dyDescent="0.25">
      <c r="A440" s="230" t="s">
        <v>461</v>
      </c>
      <c r="B440" s="231" t="s">
        <v>21</v>
      </c>
      <c r="C440" s="230" t="s">
        <v>432</v>
      </c>
      <c r="D440" s="230">
        <v>10</v>
      </c>
      <c r="E440" s="230" t="s">
        <v>57</v>
      </c>
      <c r="F440" s="230"/>
      <c r="G440" s="30"/>
      <c r="H440" s="28"/>
      <c r="I440" s="30">
        <v>150000</v>
      </c>
      <c r="J440" s="30"/>
      <c r="K440" s="11"/>
      <c r="L440" s="11"/>
      <c r="M440" s="11"/>
      <c r="N440" s="11"/>
      <c r="O440" s="11"/>
      <c r="P440" s="3">
        <f t="shared" si="127"/>
        <v>150000</v>
      </c>
      <c r="Q440" s="3">
        <f t="shared" si="128"/>
        <v>150000</v>
      </c>
      <c r="R440" s="3">
        <f t="shared" si="129"/>
        <v>150000</v>
      </c>
      <c r="S440" s="3"/>
    </row>
    <row r="441" spans="1:19" x14ac:dyDescent="0.25">
      <c r="A441" s="230" t="s">
        <v>462</v>
      </c>
      <c r="B441" s="231" t="s">
        <v>346</v>
      </c>
      <c r="C441" s="230" t="s">
        <v>432</v>
      </c>
      <c r="D441" s="230">
        <v>10</v>
      </c>
      <c r="E441" s="230" t="s">
        <v>57</v>
      </c>
      <c r="F441" s="230"/>
      <c r="G441" s="30"/>
      <c r="H441" s="28"/>
      <c r="I441" s="30"/>
      <c r="J441" s="30">
        <v>250000</v>
      </c>
      <c r="K441" s="11"/>
      <c r="L441" s="11"/>
      <c r="M441" s="11"/>
      <c r="N441" s="11"/>
      <c r="O441" s="11"/>
      <c r="P441" s="3">
        <f t="shared" si="127"/>
        <v>250000</v>
      </c>
      <c r="Q441" s="3">
        <f t="shared" si="128"/>
        <v>250000</v>
      </c>
      <c r="R441" s="3">
        <f t="shared" si="129"/>
        <v>250000</v>
      </c>
      <c r="S441" s="3"/>
    </row>
    <row r="442" spans="1:19" x14ac:dyDescent="0.25">
      <c r="A442" s="230" t="s">
        <v>463</v>
      </c>
      <c r="B442" s="231"/>
      <c r="C442" s="230"/>
      <c r="D442" s="230"/>
      <c r="E442" s="230"/>
      <c r="F442" s="230"/>
      <c r="G442" s="30"/>
      <c r="H442" s="28"/>
      <c r="I442" s="30"/>
      <c r="J442" s="30"/>
      <c r="K442" s="11"/>
      <c r="L442" s="11"/>
      <c r="M442" s="11"/>
      <c r="N442" s="11">
        <v>25000</v>
      </c>
      <c r="O442" s="11"/>
      <c r="P442" s="3">
        <f t="shared" si="127"/>
        <v>25000</v>
      </c>
      <c r="Q442" s="3">
        <f t="shared" si="128"/>
        <v>25000</v>
      </c>
      <c r="R442" s="3">
        <f t="shared" si="129"/>
        <v>25000</v>
      </c>
      <c r="S442" s="3"/>
    </row>
    <row r="443" spans="1:19" x14ac:dyDescent="0.25">
      <c r="A443" s="230" t="s">
        <v>464</v>
      </c>
      <c r="B443" s="231" t="s">
        <v>346</v>
      </c>
      <c r="C443" s="230" t="s">
        <v>432</v>
      </c>
      <c r="D443" s="230">
        <v>10</v>
      </c>
      <c r="E443" s="230" t="s">
        <v>57</v>
      </c>
      <c r="F443" s="230"/>
      <c r="G443" s="30"/>
      <c r="H443" s="28"/>
      <c r="I443" s="30"/>
      <c r="J443" s="30"/>
      <c r="K443" s="11"/>
      <c r="L443" s="11"/>
      <c r="M443" s="11"/>
      <c r="N443" s="11">
        <v>25000</v>
      </c>
      <c r="O443" s="11"/>
      <c r="P443" s="3">
        <f t="shared" si="127"/>
        <v>25000</v>
      </c>
      <c r="Q443" s="3">
        <f t="shared" si="128"/>
        <v>25000</v>
      </c>
      <c r="R443" s="3">
        <f t="shared" si="129"/>
        <v>25000</v>
      </c>
      <c r="S443" s="3"/>
    </row>
    <row r="444" spans="1:19" x14ac:dyDescent="0.25">
      <c r="A444" s="230" t="s">
        <v>465</v>
      </c>
      <c r="B444" s="234" t="s">
        <v>21</v>
      </c>
      <c r="C444" s="230" t="s">
        <v>432</v>
      </c>
      <c r="D444" s="230">
        <v>10</v>
      </c>
      <c r="E444" s="230" t="s">
        <v>57</v>
      </c>
      <c r="F444" s="230"/>
      <c r="G444" s="30"/>
      <c r="H444" s="28"/>
      <c r="I444" s="30"/>
      <c r="J444" s="30"/>
      <c r="K444" s="11">
        <v>56000</v>
      </c>
      <c r="L444" s="11"/>
      <c r="M444" s="11"/>
      <c r="N444" s="11"/>
      <c r="O444" s="11"/>
      <c r="P444" s="3">
        <f t="shared" si="127"/>
        <v>56000</v>
      </c>
      <c r="Q444" s="3">
        <f t="shared" si="128"/>
        <v>56000</v>
      </c>
      <c r="R444" s="3">
        <f t="shared" si="129"/>
        <v>56000</v>
      </c>
      <c r="S444" s="3"/>
    </row>
    <row r="445" spans="1:19" x14ac:dyDescent="0.25">
      <c r="A445" s="230" t="s">
        <v>466</v>
      </c>
      <c r="B445" s="231" t="s">
        <v>346</v>
      </c>
      <c r="C445" s="230" t="s">
        <v>432</v>
      </c>
      <c r="D445" s="230">
        <v>8</v>
      </c>
      <c r="E445" s="230" t="s">
        <v>57</v>
      </c>
      <c r="F445" s="230"/>
      <c r="G445" s="30"/>
      <c r="H445" s="28"/>
      <c r="I445" s="30"/>
      <c r="J445" s="30"/>
      <c r="K445" s="11"/>
      <c r="L445" s="11"/>
      <c r="M445" s="11"/>
      <c r="N445" s="11">
        <v>70000</v>
      </c>
      <c r="O445" s="11"/>
      <c r="P445" s="3">
        <f t="shared" si="127"/>
        <v>70000</v>
      </c>
      <c r="Q445" s="3">
        <f t="shared" si="128"/>
        <v>70000</v>
      </c>
      <c r="R445" s="3">
        <f t="shared" si="129"/>
        <v>70000</v>
      </c>
      <c r="S445" s="3"/>
    </row>
    <row r="446" spans="1:19" x14ac:dyDescent="0.25">
      <c r="A446" s="230" t="s">
        <v>467</v>
      </c>
      <c r="B446" s="231"/>
      <c r="C446" s="230" t="s">
        <v>432</v>
      </c>
      <c r="D446" s="230">
        <v>12</v>
      </c>
      <c r="E446" s="230" t="s">
        <v>57</v>
      </c>
      <c r="F446" s="230"/>
      <c r="G446" s="30"/>
      <c r="H446" s="28"/>
      <c r="I446" s="30"/>
      <c r="J446" s="30"/>
      <c r="K446" s="11"/>
      <c r="L446" s="11"/>
      <c r="M446" s="11"/>
      <c r="N446" s="11">
        <v>10000</v>
      </c>
      <c r="O446" s="11"/>
      <c r="P446" s="3">
        <f t="shared" si="127"/>
        <v>10000</v>
      </c>
      <c r="Q446" s="3">
        <f t="shared" si="128"/>
        <v>10000</v>
      </c>
      <c r="R446" s="3">
        <f t="shared" si="129"/>
        <v>10000</v>
      </c>
      <c r="S446" s="3"/>
    </row>
    <row r="447" spans="1:19" x14ac:dyDescent="0.25">
      <c r="A447" s="230" t="s">
        <v>468</v>
      </c>
      <c r="B447" s="231"/>
      <c r="C447" s="230" t="s">
        <v>432</v>
      </c>
      <c r="D447" s="230">
        <v>12</v>
      </c>
      <c r="E447" s="230" t="s">
        <v>57</v>
      </c>
      <c r="F447" s="230"/>
      <c r="G447" s="30"/>
      <c r="H447" s="28"/>
      <c r="I447" s="30"/>
      <c r="J447" s="30"/>
      <c r="K447" s="11"/>
      <c r="L447" s="11"/>
      <c r="M447" s="11"/>
      <c r="N447" s="11">
        <v>8000</v>
      </c>
      <c r="O447" s="11"/>
      <c r="P447" s="3">
        <f t="shared" si="127"/>
        <v>8000</v>
      </c>
      <c r="Q447" s="3">
        <f t="shared" si="128"/>
        <v>8000</v>
      </c>
      <c r="R447" s="3">
        <f t="shared" si="129"/>
        <v>8000</v>
      </c>
      <c r="S447" s="3"/>
    </row>
    <row r="448" spans="1:19" x14ac:dyDescent="0.25">
      <c r="A448" s="230" t="s">
        <v>469</v>
      </c>
      <c r="B448" s="231"/>
      <c r="C448" s="230" t="s">
        <v>432</v>
      </c>
      <c r="D448" s="230">
        <v>12</v>
      </c>
      <c r="E448" s="230" t="s">
        <v>57</v>
      </c>
      <c r="F448" s="230"/>
      <c r="G448" s="30"/>
      <c r="H448" s="28"/>
      <c r="I448" s="30"/>
      <c r="J448" s="30"/>
      <c r="K448" s="11"/>
      <c r="L448" s="11"/>
      <c r="M448" s="11"/>
      <c r="N448" s="11">
        <v>8000</v>
      </c>
      <c r="O448" s="11"/>
      <c r="P448" s="3">
        <f t="shared" si="127"/>
        <v>8000</v>
      </c>
      <c r="Q448" s="3">
        <f t="shared" si="128"/>
        <v>8000</v>
      </c>
      <c r="R448" s="3">
        <f t="shared" si="129"/>
        <v>8000</v>
      </c>
      <c r="S448" s="3"/>
    </row>
    <row r="449" spans="1:19" x14ac:dyDescent="0.25">
      <c r="A449" s="230" t="s">
        <v>470</v>
      </c>
      <c r="B449" s="231"/>
      <c r="C449" s="230" t="s">
        <v>432</v>
      </c>
      <c r="D449" s="230">
        <v>8</v>
      </c>
      <c r="E449" s="230" t="s">
        <v>57</v>
      </c>
      <c r="F449" s="230"/>
      <c r="G449" s="30"/>
      <c r="H449" s="28"/>
      <c r="I449" s="30"/>
      <c r="J449" s="30"/>
      <c r="K449" s="11"/>
      <c r="L449" s="11"/>
      <c r="M449" s="11"/>
      <c r="N449" s="11">
        <v>25000</v>
      </c>
      <c r="O449" s="11"/>
      <c r="P449" s="3">
        <f t="shared" si="127"/>
        <v>25000</v>
      </c>
      <c r="Q449" s="3">
        <f t="shared" si="128"/>
        <v>25000</v>
      </c>
      <c r="R449" s="3">
        <f t="shared" si="129"/>
        <v>25000</v>
      </c>
      <c r="S449" s="3"/>
    </row>
    <row r="450" spans="1:19" x14ac:dyDescent="0.25">
      <c r="A450" s="230" t="s">
        <v>471</v>
      </c>
      <c r="B450" s="231"/>
      <c r="C450" s="230" t="s">
        <v>432</v>
      </c>
      <c r="D450" s="230">
        <v>10</v>
      </c>
      <c r="E450" s="230" t="s">
        <v>57</v>
      </c>
      <c r="F450" s="230"/>
      <c r="G450" s="30"/>
      <c r="H450" s="28"/>
      <c r="I450" s="30"/>
      <c r="J450" s="30"/>
      <c r="K450" s="11"/>
      <c r="L450" s="11"/>
      <c r="M450" s="11"/>
      <c r="N450" s="11">
        <v>10000</v>
      </c>
      <c r="O450" s="11"/>
      <c r="P450" s="3">
        <f t="shared" si="127"/>
        <v>10000</v>
      </c>
      <c r="Q450" s="3">
        <f t="shared" si="128"/>
        <v>10000</v>
      </c>
      <c r="R450" s="3">
        <f t="shared" si="129"/>
        <v>10000</v>
      </c>
      <c r="S450" s="3"/>
    </row>
    <row r="451" spans="1:19" x14ac:dyDescent="0.25">
      <c r="A451" s="230" t="s">
        <v>472</v>
      </c>
      <c r="B451" s="231"/>
      <c r="C451" s="230" t="s">
        <v>432</v>
      </c>
      <c r="D451" s="230">
        <v>8</v>
      </c>
      <c r="E451" s="230" t="s">
        <v>57</v>
      </c>
      <c r="F451" s="230"/>
      <c r="G451" s="30"/>
      <c r="H451" s="28"/>
      <c r="I451" s="30"/>
      <c r="J451" s="30"/>
      <c r="K451" s="11"/>
      <c r="L451" s="11"/>
      <c r="M451" s="11"/>
      <c r="N451" s="11">
        <v>15000</v>
      </c>
      <c r="O451" s="11"/>
      <c r="P451" s="3">
        <f t="shared" si="127"/>
        <v>15000</v>
      </c>
      <c r="Q451" s="3">
        <f t="shared" si="128"/>
        <v>15000</v>
      </c>
      <c r="R451" s="3">
        <f t="shared" si="129"/>
        <v>15000</v>
      </c>
      <c r="S451" s="3"/>
    </row>
    <row r="452" spans="1:19" x14ac:dyDescent="0.25">
      <c r="A452" s="230" t="s">
        <v>473</v>
      </c>
      <c r="B452" s="231"/>
      <c r="C452" s="230" t="s">
        <v>432</v>
      </c>
      <c r="D452" s="230">
        <v>8</v>
      </c>
      <c r="E452" s="230" t="s">
        <v>57</v>
      </c>
      <c r="F452" s="230"/>
      <c r="G452" s="30"/>
      <c r="H452" s="28"/>
      <c r="I452" s="30"/>
      <c r="J452" s="30"/>
      <c r="K452" s="11"/>
      <c r="L452" s="11"/>
      <c r="M452" s="11"/>
      <c r="N452" s="11">
        <v>8000</v>
      </c>
      <c r="O452" s="11"/>
      <c r="P452" s="3">
        <f t="shared" si="127"/>
        <v>8000</v>
      </c>
      <c r="Q452" s="3">
        <f t="shared" si="128"/>
        <v>8000</v>
      </c>
      <c r="R452" s="3">
        <f t="shared" si="129"/>
        <v>8000</v>
      </c>
      <c r="S452" s="3"/>
    </row>
    <row r="453" spans="1:19" x14ac:dyDescent="0.25">
      <c r="A453" s="230" t="s">
        <v>474</v>
      </c>
      <c r="B453" s="231" t="s">
        <v>21</v>
      </c>
      <c r="C453" s="230" t="s">
        <v>432</v>
      </c>
      <c r="D453" s="230">
        <v>8</v>
      </c>
      <c r="E453" s="230" t="s">
        <v>57</v>
      </c>
      <c r="F453" s="230"/>
      <c r="G453" s="30"/>
      <c r="H453" s="28"/>
      <c r="I453" s="30">
        <v>30000</v>
      </c>
      <c r="J453" s="30"/>
      <c r="K453" s="11"/>
      <c r="L453" s="11"/>
      <c r="M453" s="11"/>
      <c r="N453" s="11"/>
      <c r="O453" s="11"/>
      <c r="P453" s="3">
        <f t="shared" si="127"/>
        <v>30000</v>
      </c>
      <c r="Q453" s="3">
        <f t="shared" si="128"/>
        <v>30000</v>
      </c>
      <c r="R453" s="3">
        <f t="shared" si="129"/>
        <v>30000</v>
      </c>
      <c r="S453" s="3"/>
    </row>
    <row r="454" spans="1:19" x14ac:dyDescent="0.25">
      <c r="A454" s="230" t="s">
        <v>475</v>
      </c>
      <c r="B454" s="231" t="s">
        <v>21</v>
      </c>
      <c r="C454" s="230" t="s">
        <v>432</v>
      </c>
      <c r="D454" s="230">
        <v>8</v>
      </c>
      <c r="E454" s="230" t="s">
        <v>57</v>
      </c>
      <c r="F454" s="230"/>
      <c r="G454" s="30"/>
      <c r="H454" s="28"/>
      <c r="I454" s="30">
        <v>30000</v>
      </c>
      <c r="J454" s="30"/>
      <c r="K454" s="11"/>
      <c r="L454" s="11"/>
      <c r="M454" s="11"/>
      <c r="N454" s="11"/>
      <c r="O454" s="11"/>
      <c r="P454" s="3">
        <f t="shared" si="127"/>
        <v>30000</v>
      </c>
      <c r="Q454" s="3">
        <f t="shared" si="128"/>
        <v>30000</v>
      </c>
      <c r="R454" s="3">
        <f t="shared" si="129"/>
        <v>30000</v>
      </c>
      <c r="S454" s="3"/>
    </row>
    <row r="455" spans="1:19" x14ac:dyDescent="0.25">
      <c r="A455" s="230" t="s">
        <v>476</v>
      </c>
      <c r="B455" s="231"/>
      <c r="C455" s="230" t="s">
        <v>432</v>
      </c>
      <c r="D455" s="230">
        <v>8</v>
      </c>
      <c r="E455" s="230" t="s">
        <v>57</v>
      </c>
      <c r="F455" s="230"/>
      <c r="G455" s="30"/>
      <c r="H455" s="28"/>
      <c r="I455" s="30"/>
      <c r="J455" s="30"/>
      <c r="K455" s="11"/>
      <c r="L455" s="11"/>
      <c r="M455" s="11"/>
      <c r="N455" s="11">
        <v>35000</v>
      </c>
      <c r="O455" s="11"/>
      <c r="P455" s="3">
        <f t="shared" si="127"/>
        <v>35000</v>
      </c>
      <c r="Q455" s="3">
        <f t="shared" si="128"/>
        <v>35000</v>
      </c>
      <c r="R455" s="3">
        <f t="shared" si="129"/>
        <v>35000</v>
      </c>
      <c r="S455" s="3"/>
    </row>
    <row r="456" spans="1:19" x14ac:dyDescent="0.25">
      <c r="A456" s="230" t="s">
        <v>477</v>
      </c>
      <c r="B456" s="231" t="s">
        <v>21</v>
      </c>
      <c r="C456" s="230" t="s">
        <v>432</v>
      </c>
      <c r="D456" s="230">
        <v>8</v>
      </c>
      <c r="E456" s="230" t="s">
        <v>57</v>
      </c>
      <c r="F456" s="230"/>
      <c r="G456" s="30"/>
      <c r="H456" s="28"/>
      <c r="I456" s="30"/>
      <c r="J456" s="30"/>
      <c r="K456" s="11">
        <v>30000</v>
      </c>
      <c r="L456" s="11"/>
      <c r="M456" s="11"/>
      <c r="N456" s="11"/>
      <c r="O456" s="11"/>
      <c r="P456" s="3">
        <f t="shared" si="127"/>
        <v>30000</v>
      </c>
      <c r="Q456" s="3">
        <f t="shared" si="128"/>
        <v>30000</v>
      </c>
      <c r="R456" s="3">
        <f t="shared" si="129"/>
        <v>30000</v>
      </c>
      <c r="S456" s="3"/>
    </row>
    <row r="457" spans="1:19" x14ac:dyDescent="0.25">
      <c r="A457" s="230" t="s">
        <v>478</v>
      </c>
      <c r="B457" s="231"/>
      <c r="C457" s="230" t="s">
        <v>432</v>
      </c>
      <c r="D457" s="230">
        <v>8</v>
      </c>
      <c r="E457" s="230" t="s">
        <v>57</v>
      </c>
      <c r="F457" s="230"/>
      <c r="G457" s="30"/>
      <c r="H457" s="28"/>
      <c r="I457" s="30"/>
      <c r="J457" s="30"/>
      <c r="K457" s="11"/>
      <c r="L457" s="11"/>
      <c r="M457" s="11"/>
      <c r="N457" s="11">
        <v>20000</v>
      </c>
      <c r="O457" s="11"/>
      <c r="P457" s="3">
        <f t="shared" si="127"/>
        <v>20000</v>
      </c>
      <c r="Q457" s="3">
        <f t="shared" si="128"/>
        <v>20000</v>
      </c>
      <c r="R457" s="3">
        <f t="shared" si="129"/>
        <v>20000</v>
      </c>
      <c r="S457" s="3"/>
    </row>
    <row r="458" spans="1:19" x14ac:dyDescent="0.25">
      <c r="A458" s="153" t="s">
        <v>479</v>
      </c>
      <c r="B458" s="231" t="s">
        <v>346</v>
      </c>
      <c r="C458" s="230" t="s">
        <v>432</v>
      </c>
      <c r="D458" s="230">
        <v>8</v>
      </c>
      <c r="E458" s="230" t="s">
        <v>57</v>
      </c>
      <c r="F458" s="230"/>
      <c r="G458" s="30"/>
      <c r="H458" s="28"/>
      <c r="I458" s="30"/>
      <c r="J458" s="30"/>
      <c r="K458" s="11"/>
      <c r="L458" s="11">
        <v>120000</v>
      </c>
      <c r="M458" s="11"/>
      <c r="N458" s="11"/>
      <c r="O458" s="11"/>
      <c r="P458" s="3">
        <f t="shared" si="127"/>
        <v>120000</v>
      </c>
      <c r="Q458" s="3">
        <f t="shared" si="128"/>
        <v>120000</v>
      </c>
      <c r="R458" s="3">
        <f t="shared" si="129"/>
        <v>120000</v>
      </c>
      <c r="S458" s="3"/>
    </row>
    <row r="459" spans="1:19" x14ac:dyDescent="0.25">
      <c r="A459" s="153" t="s">
        <v>480</v>
      </c>
      <c r="B459" s="154"/>
      <c r="C459" s="153" t="s">
        <v>432</v>
      </c>
      <c r="D459" s="153">
        <v>8</v>
      </c>
      <c r="E459" s="153" t="s">
        <v>57</v>
      </c>
      <c r="F459" s="153"/>
      <c r="G459" s="11"/>
      <c r="H459" s="6"/>
      <c r="I459" s="11"/>
      <c r="J459" s="11"/>
      <c r="K459" s="11"/>
      <c r="L459" s="11"/>
      <c r="M459" s="11"/>
      <c r="N459" s="11">
        <v>70000</v>
      </c>
      <c r="O459" s="11"/>
      <c r="P459" s="3">
        <f t="shared" si="127"/>
        <v>70000</v>
      </c>
      <c r="Q459" s="3">
        <f t="shared" si="128"/>
        <v>70000</v>
      </c>
      <c r="R459" s="3">
        <f t="shared" si="129"/>
        <v>70000</v>
      </c>
      <c r="S459" s="3"/>
    </row>
    <row r="460" spans="1:19" x14ac:dyDescent="0.25">
      <c r="A460" s="153" t="s">
        <v>481</v>
      </c>
      <c r="B460" s="154" t="s">
        <v>346</v>
      </c>
      <c r="C460" s="153" t="s">
        <v>432</v>
      </c>
      <c r="D460" s="153">
        <v>8</v>
      </c>
      <c r="E460" s="153" t="s">
        <v>57</v>
      </c>
      <c r="F460" s="153"/>
      <c r="G460" s="11"/>
      <c r="H460" s="6"/>
      <c r="I460" s="11"/>
      <c r="J460" s="11"/>
      <c r="K460" s="11">
        <v>30000</v>
      </c>
      <c r="L460" s="11"/>
      <c r="M460" s="11"/>
      <c r="N460" s="11"/>
      <c r="O460" s="11"/>
      <c r="P460" s="3">
        <f t="shared" si="127"/>
        <v>30000</v>
      </c>
      <c r="Q460" s="3">
        <f t="shared" si="128"/>
        <v>30000</v>
      </c>
      <c r="R460" s="3">
        <f t="shared" si="129"/>
        <v>30000</v>
      </c>
      <c r="S460" s="3"/>
    </row>
    <row r="461" spans="1:19" x14ac:dyDescent="0.25">
      <c r="A461" s="153" t="s">
        <v>482</v>
      </c>
      <c r="B461" s="154"/>
      <c r="C461" s="153" t="s">
        <v>432</v>
      </c>
      <c r="D461" s="153">
        <v>8</v>
      </c>
      <c r="E461" s="153" t="s">
        <v>57</v>
      </c>
      <c r="F461" s="153"/>
      <c r="G461" s="11"/>
      <c r="H461" s="6"/>
      <c r="I461" s="11"/>
      <c r="J461" s="11"/>
      <c r="K461" s="11"/>
      <c r="L461" s="11"/>
      <c r="M461" s="11"/>
      <c r="N461" s="11">
        <v>75000</v>
      </c>
      <c r="O461" s="11"/>
      <c r="P461" s="3">
        <f t="shared" si="127"/>
        <v>75000</v>
      </c>
      <c r="Q461" s="3">
        <f t="shared" si="128"/>
        <v>75000</v>
      </c>
      <c r="R461" s="3">
        <f t="shared" si="129"/>
        <v>75000</v>
      </c>
      <c r="S461" s="3"/>
    </row>
    <row r="462" spans="1:19" x14ac:dyDescent="0.25">
      <c r="A462" s="153" t="s">
        <v>483</v>
      </c>
      <c r="B462" s="154" t="s">
        <v>21</v>
      </c>
      <c r="C462" s="153" t="s">
        <v>432</v>
      </c>
      <c r="D462" s="153">
        <v>8</v>
      </c>
      <c r="E462" s="153" t="s">
        <v>57</v>
      </c>
      <c r="F462" s="153"/>
      <c r="G462" s="11"/>
      <c r="H462" s="6"/>
      <c r="I462" s="11"/>
      <c r="J462" s="11">
        <v>70000</v>
      </c>
      <c r="K462" s="11"/>
      <c r="L462" s="11"/>
      <c r="M462" s="11"/>
      <c r="N462" s="11"/>
      <c r="O462" s="11"/>
      <c r="P462" s="3">
        <f t="shared" si="127"/>
        <v>70000</v>
      </c>
      <c r="Q462" s="3">
        <f t="shared" si="128"/>
        <v>70000</v>
      </c>
      <c r="R462" s="3">
        <f t="shared" si="129"/>
        <v>70000</v>
      </c>
      <c r="S462" s="3"/>
    </row>
    <row r="463" spans="1:19" x14ac:dyDescent="0.25">
      <c r="A463" s="153" t="s">
        <v>484</v>
      </c>
      <c r="B463" s="235"/>
      <c r="C463" s="153" t="s">
        <v>432</v>
      </c>
      <c r="D463" s="153">
        <v>8</v>
      </c>
      <c r="E463" s="153" t="s">
        <v>57</v>
      </c>
      <c r="F463" s="153"/>
      <c r="G463" s="11"/>
      <c r="H463" s="6"/>
      <c r="I463" s="11"/>
      <c r="J463" s="11"/>
      <c r="K463" s="11"/>
      <c r="L463" s="11"/>
      <c r="M463" s="11"/>
      <c r="N463" s="11">
        <v>25000</v>
      </c>
      <c r="O463" s="11"/>
      <c r="P463" s="3">
        <f t="shared" si="127"/>
        <v>25000</v>
      </c>
      <c r="Q463" s="3">
        <f t="shared" si="128"/>
        <v>25000</v>
      </c>
      <c r="R463" s="3">
        <f t="shared" si="129"/>
        <v>25000</v>
      </c>
      <c r="S463" s="3"/>
    </row>
    <row r="464" spans="1:19" x14ac:dyDescent="0.25">
      <c r="A464" s="153" t="s">
        <v>485</v>
      </c>
      <c r="B464" s="154" t="s">
        <v>346</v>
      </c>
      <c r="C464" s="153" t="s">
        <v>432</v>
      </c>
      <c r="D464" s="153">
        <v>8</v>
      </c>
      <c r="E464" s="153" t="s">
        <v>57</v>
      </c>
      <c r="F464" s="153"/>
      <c r="G464" s="11"/>
      <c r="H464" s="6"/>
      <c r="I464" s="11"/>
      <c r="J464" s="11"/>
      <c r="K464" s="11">
        <v>35000</v>
      </c>
      <c r="L464" s="11"/>
      <c r="M464" s="11"/>
      <c r="N464" s="11"/>
      <c r="O464" s="11"/>
      <c r="P464" s="3">
        <f t="shared" si="127"/>
        <v>35000</v>
      </c>
      <c r="Q464" s="3">
        <f t="shared" si="128"/>
        <v>35000</v>
      </c>
      <c r="R464" s="3">
        <f t="shared" si="129"/>
        <v>35000</v>
      </c>
      <c r="S464" s="3"/>
    </row>
    <row r="465" spans="1:19" x14ac:dyDescent="0.25">
      <c r="A465" s="153" t="s">
        <v>481</v>
      </c>
      <c r="B465" s="154" t="s">
        <v>21</v>
      </c>
      <c r="C465" s="153" t="s">
        <v>432</v>
      </c>
      <c r="D465" s="153">
        <v>10</v>
      </c>
      <c r="E465" s="153" t="s">
        <v>57</v>
      </c>
      <c r="F465" s="153"/>
      <c r="G465" s="11"/>
      <c r="H465" s="6"/>
      <c r="I465" s="11"/>
      <c r="J465" s="11">
        <v>18000</v>
      </c>
      <c r="K465" s="11"/>
      <c r="L465" s="11"/>
      <c r="M465" s="11"/>
      <c r="N465" s="11"/>
      <c r="O465" s="11"/>
      <c r="P465" s="3">
        <f t="shared" si="127"/>
        <v>18000</v>
      </c>
      <c r="Q465" s="3">
        <f t="shared" si="128"/>
        <v>18000</v>
      </c>
      <c r="R465" s="3">
        <f t="shared" si="129"/>
        <v>18000</v>
      </c>
      <c r="S465" s="3"/>
    </row>
    <row r="466" spans="1:19" x14ac:dyDescent="0.25">
      <c r="A466" s="153" t="s">
        <v>486</v>
      </c>
      <c r="B466" s="154"/>
      <c r="C466" s="153" t="s">
        <v>432</v>
      </c>
      <c r="D466" s="153">
        <v>8</v>
      </c>
      <c r="E466" s="153" t="s">
        <v>57</v>
      </c>
      <c r="F466" s="153"/>
      <c r="G466" s="11"/>
      <c r="H466" s="6"/>
      <c r="I466" s="11"/>
      <c r="J466" s="11"/>
      <c r="K466" s="11"/>
      <c r="L466" s="11"/>
      <c r="M466" s="11"/>
      <c r="N466" s="11">
        <v>10000</v>
      </c>
      <c r="O466" s="11"/>
      <c r="P466" s="3">
        <f t="shared" si="127"/>
        <v>10000</v>
      </c>
      <c r="Q466" s="3">
        <f t="shared" si="128"/>
        <v>10000</v>
      </c>
      <c r="R466" s="3">
        <f t="shared" si="129"/>
        <v>10000</v>
      </c>
      <c r="S466" s="3"/>
    </row>
    <row r="467" spans="1:19" x14ac:dyDescent="0.25">
      <c r="A467" s="153" t="s">
        <v>380</v>
      </c>
      <c r="B467" s="154"/>
      <c r="C467" s="153" t="s">
        <v>432</v>
      </c>
      <c r="D467" s="153">
        <v>10</v>
      </c>
      <c r="E467" s="153" t="s">
        <v>57</v>
      </c>
      <c r="F467" s="153"/>
      <c r="G467" s="11"/>
      <c r="H467" s="6"/>
      <c r="I467" s="11"/>
      <c r="J467" s="11"/>
      <c r="K467" s="11"/>
      <c r="L467" s="11"/>
      <c r="M467" s="11"/>
      <c r="N467" s="11">
        <v>10000</v>
      </c>
      <c r="O467" s="11"/>
      <c r="P467" s="3">
        <f t="shared" si="127"/>
        <v>10000</v>
      </c>
      <c r="Q467" s="3">
        <f t="shared" si="128"/>
        <v>10000</v>
      </c>
      <c r="R467" s="3">
        <f t="shared" si="129"/>
        <v>10000</v>
      </c>
      <c r="S467" s="3"/>
    </row>
    <row r="468" spans="1:19" x14ac:dyDescent="0.25">
      <c r="A468" s="153" t="s">
        <v>487</v>
      </c>
      <c r="B468" s="154"/>
      <c r="C468" s="153" t="s">
        <v>432</v>
      </c>
      <c r="D468" s="153">
        <v>10</v>
      </c>
      <c r="E468" s="153" t="s">
        <v>57</v>
      </c>
      <c r="F468" s="153"/>
      <c r="G468" s="11"/>
      <c r="H468" s="6"/>
      <c r="I468" s="11"/>
      <c r="J468" s="11"/>
      <c r="K468" s="11"/>
      <c r="L468" s="11"/>
      <c r="M468" s="11"/>
      <c r="N468" s="11">
        <v>8000</v>
      </c>
      <c r="O468" s="11"/>
      <c r="P468" s="3">
        <f t="shared" si="127"/>
        <v>8000</v>
      </c>
      <c r="Q468" s="3">
        <f t="shared" si="128"/>
        <v>8000</v>
      </c>
      <c r="R468" s="3">
        <f t="shared" si="129"/>
        <v>8000</v>
      </c>
      <c r="S468" s="3"/>
    </row>
    <row r="469" spans="1:19" x14ac:dyDescent="0.25">
      <c r="A469" s="153" t="s">
        <v>488</v>
      </c>
      <c r="B469" s="154"/>
      <c r="C469" s="153" t="s">
        <v>432</v>
      </c>
      <c r="D469" s="153">
        <v>8</v>
      </c>
      <c r="E469" s="153" t="s">
        <v>57</v>
      </c>
      <c r="F469" s="153"/>
      <c r="G469" s="11"/>
      <c r="H469" s="6"/>
      <c r="I469" s="11"/>
      <c r="J469" s="11"/>
      <c r="K469" s="11"/>
      <c r="L469" s="11"/>
      <c r="M469" s="11"/>
      <c r="N469" s="11">
        <v>15000</v>
      </c>
      <c r="O469" s="11"/>
      <c r="P469" s="3">
        <f t="shared" si="127"/>
        <v>15000</v>
      </c>
      <c r="Q469" s="3">
        <f t="shared" si="128"/>
        <v>15000</v>
      </c>
      <c r="R469" s="3">
        <f t="shared" si="129"/>
        <v>15000</v>
      </c>
      <c r="S469" s="3"/>
    </row>
    <row r="470" spans="1:19" x14ac:dyDescent="0.25">
      <c r="A470" s="153" t="s">
        <v>489</v>
      </c>
      <c r="B470" s="154"/>
      <c r="C470" s="153" t="s">
        <v>432</v>
      </c>
      <c r="D470" s="153">
        <v>8</v>
      </c>
      <c r="E470" s="153" t="s">
        <v>57</v>
      </c>
      <c r="F470" s="153"/>
      <c r="G470" s="11"/>
      <c r="H470" s="6"/>
      <c r="I470" s="11"/>
      <c r="J470" s="11"/>
      <c r="K470" s="11"/>
      <c r="L470" s="11"/>
      <c r="M470" s="11">
        <v>22000</v>
      </c>
      <c r="N470" s="11"/>
      <c r="O470" s="11"/>
      <c r="P470" s="3">
        <f t="shared" si="127"/>
        <v>22000</v>
      </c>
      <c r="Q470" s="3">
        <f t="shared" si="128"/>
        <v>22000</v>
      </c>
      <c r="R470" s="3">
        <f t="shared" si="129"/>
        <v>22000</v>
      </c>
      <c r="S470" s="3"/>
    </row>
    <row r="471" spans="1:19" x14ac:dyDescent="0.25">
      <c r="A471" s="153" t="s">
        <v>490</v>
      </c>
      <c r="B471" s="154" t="s">
        <v>346</v>
      </c>
      <c r="C471" s="153" t="s">
        <v>432</v>
      </c>
      <c r="D471" s="153">
        <v>8</v>
      </c>
      <c r="E471" s="153" t="s">
        <v>57</v>
      </c>
      <c r="F471" s="153"/>
      <c r="G471" s="11"/>
      <c r="H471" s="6"/>
      <c r="I471" s="11"/>
      <c r="J471" s="11"/>
      <c r="K471" s="11">
        <v>8000</v>
      </c>
      <c r="L471" s="11"/>
      <c r="M471" s="11"/>
      <c r="N471" s="11">
        <v>10000</v>
      </c>
      <c r="O471" s="11"/>
      <c r="P471" s="3">
        <f t="shared" si="127"/>
        <v>18000</v>
      </c>
      <c r="Q471" s="3">
        <f t="shared" ref="Q471:Q475" si="130">(P471-G471)</f>
        <v>18000</v>
      </c>
      <c r="R471" s="3">
        <f t="shared" ref="R471:R475" si="131">(Q471-O471)</f>
        <v>18000</v>
      </c>
      <c r="S471" s="3"/>
    </row>
    <row r="472" spans="1:19" x14ac:dyDescent="0.25">
      <c r="A472" s="153" t="s">
        <v>491</v>
      </c>
      <c r="B472" s="162" t="s">
        <v>21</v>
      </c>
      <c r="C472" s="153" t="s">
        <v>432</v>
      </c>
      <c r="D472" s="153">
        <v>10</v>
      </c>
      <c r="E472" s="153" t="s">
        <v>57</v>
      </c>
      <c r="F472" s="153"/>
      <c r="G472" s="11"/>
      <c r="H472" s="6"/>
      <c r="I472" s="11"/>
      <c r="J472" s="11">
        <v>7000</v>
      </c>
      <c r="K472" s="11"/>
      <c r="L472" s="11"/>
      <c r="M472" s="11"/>
      <c r="N472" s="11"/>
      <c r="O472" s="11"/>
      <c r="P472" s="3">
        <f t="shared" ref="P472:P475" si="132">SUM(I472:O472)</f>
        <v>7000</v>
      </c>
      <c r="Q472" s="3">
        <f t="shared" si="130"/>
        <v>7000</v>
      </c>
      <c r="R472" s="3">
        <f t="shared" si="131"/>
        <v>7000</v>
      </c>
      <c r="S472" s="3"/>
    </row>
    <row r="473" spans="1:19" x14ac:dyDescent="0.25">
      <c r="A473" s="153" t="s">
        <v>492</v>
      </c>
      <c r="B473" s="154" t="s">
        <v>43</v>
      </c>
      <c r="C473" s="153" t="s">
        <v>432</v>
      </c>
      <c r="D473" s="153">
        <v>6</v>
      </c>
      <c r="E473" s="153" t="s">
        <v>57</v>
      </c>
      <c r="F473" s="153"/>
      <c r="G473" s="11"/>
      <c r="H473" s="6"/>
      <c r="I473" s="11"/>
      <c r="J473" s="11"/>
      <c r="K473" s="11"/>
      <c r="L473" s="11"/>
      <c r="M473" s="11"/>
      <c r="N473" s="11">
        <v>25000</v>
      </c>
      <c r="O473" s="11"/>
      <c r="P473" s="3">
        <f t="shared" si="132"/>
        <v>25000</v>
      </c>
      <c r="Q473" s="3">
        <f t="shared" si="130"/>
        <v>25000</v>
      </c>
      <c r="R473" s="3">
        <f t="shared" si="131"/>
        <v>25000</v>
      </c>
      <c r="S473" s="3"/>
    </row>
    <row r="474" spans="1:19" x14ac:dyDescent="0.25">
      <c r="A474" s="153" t="s">
        <v>493</v>
      </c>
      <c r="B474" s="154" t="s">
        <v>346</v>
      </c>
      <c r="C474" s="153" t="s">
        <v>432</v>
      </c>
      <c r="D474" s="153">
        <v>8</v>
      </c>
      <c r="E474" s="153" t="s">
        <v>57</v>
      </c>
      <c r="F474" s="153"/>
      <c r="G474" s="11"/>
      <c r="H474" s="6"/>
      <c r="I474" s="11"/>
      <c r="J474" s="11"/>
      <c r="K474" s="11">
        <v>16000</v>
      </c>
      <c r="L474" s="11"/>
      <c r="M474" s="11"/>
      <c r="N474" s="11"/>
      <c r="O474" s="11"/>
      <c r="P474" s="3">
        <f t="shared" si="132"/>
        <v>16000</v>
      </c>
      <c r="Q474" s="3">
        <f t="shared" si="130"/>
        <v>16000</v>
      </c>
      <c r="R474" s="3">
        <f t="shared" si="131"/>
        <v>16000</v>
      </c>
      <c r="S474" s="3"/>
    </row>
    <row r="475" spans="1:19" x14ac:dyDescent="0.25">
      <c r="A475" s="153" t="s">
        <v>494</v>
      </c>
      <c r="B475" s="154" t="s">
        <v>32</v>
      </c>
      <c r="C475" s="153" t="s">
        <v>432</v>
      </c>
      <c r="D475" s="153">
        <v>20</v>
      </c>
      <c r="E475" s="153" t="s">
        <v>57</v>
      </c>
      <c r="F475" s="153"/>
      <c r="G475" s="11"/>
      <c r="H475" s="6"/>
      <c r="I475" s="11"/>
      <c r="J475" s="11"/>
      <c r="K475" s="11">
        <v>25000</v>
      </c>
      <c r="L475" s="11"/>
      <c r="M475" s="11"/>
      <c r="N475" s="11"/>
      <c r="O475" s="11"/>
      <c r="P475" s="3">
        <f t="shared" si="132"/>
        <v>25000</v>
      </c>
      <c r="Q475" s="3">
        <f t="shared" si="130"/>
        <v>25000</v>
      </c>
      <c r="R475" s="3">
        <f t="shared" si="131"/>
        <v>25000</v>
      </c>
      <c r="S475" s="3"/>
    </row>
    <row r="476" spans="1:19" x14ac:dyDescent="0.25">
      <c r="A476" s="147"/>
      <c r="B476" s="154"/>
      <c r="C476" s="156"/>
      <c r="D476" s="159"/>
      <c r="E476" s="156"/>
      <c r="F476" s="159"/>
      <c r="G476" s="4">
        <f>SUM(G407:G475)</f>
        <v>0</v>
      </c>
      <c r="H476" s="4">
        <f t="shared" ref="H476:S476" si="133">SUM(H407:H475)</f>
        <v>0</v>
      </c>
      <c r="I476" s="4">
        <f t="shared" si="133"/>
        <v>310000</v>
      </c>
      <c r="J476" s="4">
        <f t="shared" si="133"/>
        <v>425000</v>
      </c>
      <c r="K476" s="4">
        <f t="shared" si="133"/>
        <v>370000</v>
      </c>
      <c r="L476" s="4">
        <f t="shared" si="133"/>
        <v>235000</v>
      </c>
      <c r="M476" s="4">
        <f t="shared" si="133"/>
        <v>87000</v>
      </c>
      <c r="N476" s="4">
        <f t="shared" si="133"/>
        <v>1180000</v>
      </c>
      <c r="O476" s="4">
        <f t="shared" si="133"/>
        <v>0</v>
      </c>
      <c r="P476" s="4">
        <f t="shared" si="133"/>
        <v>2607000</v>
      </c>
      <c r="Q476" s="4">
        <f t="shared" si="133"/>
        <v>2607000</v>
      </c>
      <c r="R476" s="4">
        <f t="shared" si="133"/>
        <v>2607000</v>
      </c>
      <c r="S476" s="4">
        <f t="shared" si="133"/>
        <v>0</v>
      </c>
    </row>
    <row r="477" spans="1:19" ht="16.5" thickBot="1" x14ac:dyDescent="0.3">
      <c r="A477" s="160" t="s">
        <v>29</v>
      </c>
      <c r="B477" s="160"/>
      <c r="C477" s="161"/>
      <c r="D477" s="161"/>
      <c r="E477" s="161"/>
      <c r="F477" s="161"/>
      <c r="G477" s="4">
        <f t="shared" ref="G477:S477" si="134">SUM(G476,G405,G361,G343)</f>
        <v>4387500</v>
      </c>
      <c r="H477" s="4">
        <f t="shared" si="134"/>
        <v>-40075</v>
      </c>
      <c r="I477" s="4">
        <f t="shared" si="134"/>
        <v>6718000</v>
      </c>
      <c r="J477" s="4">
        <f t="shared" si="134"/>
        <v>8148000</v>
      </c>
      <c r="K477" s="4">
        <f t="shared" si="134"/>
        <v>3677000</v>
      </c>
      <c r="L477" s="4">
        <f t="shared" si="134"/>
        <v>1006000</v>
      </c>
      <c r="M477" s="4">
        <f t="shared" si="134"/>
        <v>352000</v>
      </c>
      <c r="N477" s="4">
        <f t="shared" si="134"/>
        <v>9033500</v>
      </c>
      <c r="O477" s="4">
        <f t="shared" si="134"/>
        <v>0</v>
      </c>
      <c r="P477" s="4">
        <f t="shared" si="134"/>
        <v>28934500</v>
      </c>
      <c r="Q477" s="4">
        <f t="shared" si="134"/>
        <v>24547000</v>
      </c>
      <c r="R477" s="4">
        <f t="shared" si="134"/>
        <v>24547000</v>
      </c>
      <c r="S477" s="4">
        <f t="shared" si="134"/>
        <v>-55075</v>
      </c>
    </row>
    <row r="478" spans="1:19" ht="16.5" customHeight="1" thickTop="1" x14ac:dyDescent="0.25">
      <c r="A478" s="266" t="s">
        <v>495</v>
      </c>
      <c r="B478" s="266"/>
      <c r="C478" s="266"/>
      <c r="D478" s="266"/>
      <c r="E478" s="266"/>
      <c r="F478" s="266"/>
      <c r="G478" s="266"/>
      <c r="H478" s="266"/>
      <c r="I478" s="266"/>
      <c r="J478" s="266"/>
      <c r="K478" s="266"/>
      <c r="L478" s="266"/>
      <c r="M478" s="266"/>
      <c r="N478" s="266"/>
      <c r="O478" s="266"/>
      <c r="P478" s="266"/>
      <c r="Q478" s="266"/>
      <c r="R478" s="266"/>
      <c r="S478" s="266"/>
    </row>
    <row r="479" spans="1:19" ht="15.75" customHeight="1" x14ac:dyDescent="0.25">
      <c r="A479" s="267"/>
      <c r="B479" s="267"/>
      <c r="C479" s="267"/>
      <c r="D479" s="267"/>
      <c r="E479" s="267"/>
      <c r="F479" s="267"/>
      <c r="G479" s="267"/>
      <c r="H479" s="267"/>
      <c r="I479" s="267"/>
      <c r="J479" s="267"/>
      <c r="K479" s="267"/>
      <c r="L479" s="267"/>
      <c r="M479" s="267"/>
      <c r="N479" s="267"/>
      <c r="O479" s="267"/>
      <c r="P479" s="267"/>
      <c r="Q479" s="267"/>
      <c r="R479" s="267"/>
      <c r="S479" s="267"/>
    </row>
    <row r="480" spans="1:19" ht="47.25" x14ac:dyDescent="0.25">
      <c r="A480" s="147" t="s">
        <v>0</v>
      </c>
      <c r="B480" s="147" t="s">
        <v>1</v>
      </c>
      <c r="C480" s="147" t="s">
        <v>2</v>
      </c>
      <c r="D480" s="148" t="s">
        <v>3</v>
      </c>
      <c r="E480" s="149" t="s">
        <v>4</v>
      </c>
      <c r="F480" s="148" t="s">
        <v>5</v>
      </c>
      <c r="G480" s="15" t="s">
        <v>6</v>
      </c>
      <c r="H480" s="15" t="s">
        <v>7</v>
      </c>
      <c r="I480" s="16" t="s">
        <v>8</v>
      </c>
      <c r="J480" s="16" t="s">
        <v>9</v>
      </c>
      <c r="K480" s="16" t="s">
        <v>10</v>
      </c>
      <c r="L480" s="16" t="s">
        <v>11</v>
      </c>
      <c r="M480" s="16" t="s">
        <v>12</v>
      </c>
      <c r="N480" s="16" t="s">
        <v>13</v>
      </c>
      <c r="O480" s="16" t="s">
        <v>14</v>
      </c>
      <c r="P480" s="16" t="s">
        <v>15</v>
      </c>
      <c r="Q480" s="16" t="s">
        <v>16</v>
      </c>
      <c r="R480" s="16" t="s">
        <v>496</v>
      </c>
      <c r="S480" s="16" t="s">
        <v>18</v>
      </c>
    </row>
    <row r="481" spans="1:19" x14ac:dyDescent="0.25">
      <c r="A481" s="150" t="s">
        <v>19</v>
      </c>
      <c r="B481" s="151"/>
      <c r="C481" s="152"/>
      <c r="D481" s="152"/>
      <c r="E481" s="152"/>
      <c r="F481" s="152"/>
      <c r="G481" s="9"/>
      <c r="H481" s="9"/>
      <c r="I481" s="9"/>
      <c r="J481" s="9"/>
      <c r="K481" s="9"/>
      <c r="L481" s="9"/>
      <c r="M481" s="9"/>
      <c r="N481" s="9"/>
      <c r="O481" s="9"/>
      <c r="P481" s="9"/>
      <c r="Q481" s="9"/>
      <c r="R481" s="9"/>
      <c r="S481" s="8"/>
    </row>
    <row r="482" spans="1:19" x14ac:dyDescent="0.25">
      <c r="A482" s="154" t="s">
        <v>499</v>
      </c>
      <c r="B482" s="154" t="s">
        <v>21</v>
      </c>
      <c r="C482" s="153" t="s">
        <v>500</v>
      </c>
      <c r="D482" s="163">
        <v>40</v>
      </c>
      <c r="E482" s="162" t="s">
        <v>497</v>
      </c>
      <c r="F482" s="154" t="s">
        <v>501</v>
      </c>
      <c r="G482" s="6">
        <v>250000</v>
      </c>
      <c r="H482" s="6">
        <v>15650</v>
      </c>
      <c r="I482" s="6">
        <v>1432946</v>
      </c>
      <c r="J482" s="6"/>
      <c r="K482" s="6"/>
      <c r="L482" s="6"/>
      <c r="M482" s="6"/>
      <c r="N482" s="6"/>
      <c r="O482" s="6">
        <v>2669</v>
      </c>
      <c r="P482" s="3">
        <f>SUM(I482:O482)</f>
        <v>1435615</v>
      </c>
      <c r="Q482" s="3">
        <f t="shared" ref="Q482:Q493" si="135">(P482-G482)</f>
        <v>1185615</v>
      </c>
      <c r="R482" s="3">
        <f t="shared" ref="R482:R493" si="136">(Q482-O482)</f>
        <v>1182946</v>
      </c>
      <c r="S482" s="3">
        <v>15650</v>
      </c>
    </row>
    <row r="483" spans="1:19" x14ac:dyDescent="0.25">
      <c r="A483" s="154" t="s">
        <v>502</v>
      </c>
      <c r="B483" s="154" t="s">
        <v>32</v>
      </c>
      <c r="C483" s="153" t="s">
        <v>503</v>
      </c>
      <c r="D483" s="163">
        <v>40</v>
      </c>
      <c r="E483" s="162" t="s">
        <v>497</v>
      </c>
      <c r="F483" s="154" t="s">
        <v>504</v>
      </c>
      <c r="G483" s="6"/>
      <c r="H483" s="6">
        <v>1475</v>
      </c>
      <c r="I483" s="6"/>
      <c r="J483" s="6"/>
      <c r="K483" s="6"/>
      <c r="L483" s="6"/>
      <c r="M483" s="6"/>
      <c r="N483" s="6"/>
      <c r="O483" s="6">
        <v>143802</v>
      </c>
      <c r="P483" s="3">
        <f t="shared" ref="P483:P493" si="137">SUM(I483:O483)</f>
        <v>143802</v>
      </c>
      <c r="Q483" s="3">
        <f t="shared" si="135"/>
        <v>143802</v>
      </c>
      <c r="R483" s="3"/>
      <c r="S483" s="3">
        <v>1475</v>
      </c>
    </row>
    <row r="484" spans="1:19" x14ac:dyDescent="0.25">
      <c r="A484" s="154" t="s">
        <v>505</v>
      </c>
      <c r="B484" s="154" t="s">
        <v>32</v>
      </c>
      <c r="C484" s="153" t="s">
        <v>506</v>
      </c>
      <c r="D484" s="163">
        <v>40</v>
      </c>
      <c r="E484" s="162" t="s">
        <v>497</v>
      </c>
      <c r="F484" s="154" t="s">
        <v>507</v>
      </c>
      <c r="G484" s="6">
        <v>80000</v>
      </c>
      <c r="H484" s="6">
        <v>3391</v>
      </c>
      <c r="I484" s="6"/>
      <c r="J484" s="6"/>
      <c r="K484" s="6"/>
      <c r="L484" s="6"/>
      <c r="M484" s="6"/>
      <c r="N484" s="6"/>
      <c r="O484" s="6">
        <v>345000</v>
      </c>
      <c r="P484" s="3">
        <f t="shared" si="137"/>
        <v>345000</v>
      </c>
      <c r="Q484" s="3">
        <f t="shared" si="135"/>
        <v>265000</v>
      </c>
      <c r="R484" s="3">
        <f t="shared" si="136"/>
        <v>-80000</v>
      </c>
      <c r="S484" s="3">
        <v>3391</v>
      </c>
    </row>
    <row r="485" spans="1:19" x14ac:dyDescent="0.25">
      <c r="A485" s="154" t="s">
        <v>508</v>
      </c>
      <c r="B485" s="154" t="s">
        <v>32</v>
      </c>
      <c r="C485" s="153" t="s">
        <v>506</v>
      </c>
      <c r="D485" s="163">
        <v>40</v>
      </c>
      <c r="E485" s="162" t="s">
        <v>497</v>
      </c>
      <c r="F485" s="154" t="s">
        <v>509</v>
      </c>
      <c r="G485" s="6"/>
      <c r="H485" s="6">
        <v>1195</v>
      </c>
      <c r="I485" s="6">
        <v>50000</v>
      </c>
      <c r="J485" s="6">
        <v>300000</v>
      </c>
      <c r="K485" s="6"/>
      <c r="L485" s="6"/>
      <c r="M485" s="6"/>
      <c r="N485" s="6"/>
      <c r="O485" s="6"/>
      <c r="P485" s="3">
        <f t="shared" si="137"/>
        <v>350000</v>
      </c>
      <c r="Q485" s="3">
        <f t="shared" si="135"/>
        <v>350000</v>
      </c>
      <c r="R485" s="3">
        <f t="shared" si="136"/>
        <v>350000</v>
      </c>
      <c r="S485" s="3">
        <v>1195</v>
      </c>
    </row>
    <row r="486" spans="1:19" x14ac:dyDescent="0.25">
      <c r="A486" s="154" t="s">
        <v>679</v>
      </c>
      <c r="B486" s="154" t="s">
        <v>21</v>
      </c>
      <c r="C486" s="153" t="s">
        <v>680</v>
      </c>
      <c r="D486" s="163">
        <v>40</v>
      </c>
      <c r="E486" s="162" t="s">
        <v>497</v>
      </c>
      <c r="F486" s="154" t="s">
        <v>681</v>
      </c>
      <c r="G486" s="6">
        <v>400000</v>
      </c>
      <c r="H486" s="6">
        <v>3135</v>
      </c>
      <c r="I486" s="6">
        <v>1600000</v>
      </c>
      <c r="J486" s="6">
        <v>500000</v>
      </c>
      <c r="K486" s="6"/>
      <c r="L486" s="6"/>
      <c r="M486" s="6"/>
      <c r="N486" s="6"/>
      <c r="O486" s="6">
        <v>50000</v>
      </c>
      <c r="P486" s="3">
        <f t="shared" si="137"/>
        <v>2150000</v>
      </c>
      <c r="Q486" s="3">
        <f t="shared" si="135"/>
        <v>1750000</v>
      </c>
      <c r="R486" s="3">
        <f t="shared" si="136"/>
        <v>1700000</v>
      </c>
      <c r="S486" s="3">
        <v>3135</v>
      </c>
    </row>
    <row r="487" spans="1:19" x14ac:dyDescent="0.25">
      <c r="A487" s="154" t="s">
        <v>682</v>
      </c>
      <c r="B487" s="154" t="s">
        <v>21</v>
      </c>
      <c r="C487" s="153" t="s">
        <v>683</v>
      </c>
      <c r="D487" s="163">
        <v>40</v>
      </c>
      <c r="E487" s="162" t="s">
        <v>512</v>
      </c>
      <c r="F487" s="154"/>
      <c r="G487" s="6"/>
      <c r="H487" s="6">
        <v>1420</v>
      </c>
      <c r="I487" s="6"/>
      <c r="J487" s="6"/>
      <c r="K487" s="6">
        <v>50000</v>
      </c>
      <c r="L487" s="6">
        <v>100000</v>
      </c>
      <c r="M487" s="6"/>
      <c r="N487" s="6"/>
      <c r="O487" s="6"/>
      <c r="P487" s="3">
        <f t="shared" si="137"/>
        <v>150000</v>
      </c>
      <c r="Q487" s="3">
        <f t="shared" si="135"/>
        <v>150000</v>
      </c>
      <c r="R487" s="3">
        <f t="shared" si="136"/>
        <v>150000</v>
      </c>
      <c r="S487" s="3">
        <v>1420</v>
      </c>
    </row>
    <row r="488" spans="1:19" x14ac:dyDescent="0.25">
      <c r="A488" s="154" t="s">
        <v>510</v>
      </c>
      <c r="B488" s="154" t="s">
        <v>43</v>
      </c>
      <c r="C488" s="153" t="s">
        <v>511</v>
      </c>
      <c r="D488" s="163">
        <v>25</v>
      </c>
      <c r="E488" s="162" t="s">
        <v>512</v>
      </c>
      <c r="F488" s="154"/>
      <c r="G488" s="6"/>
      <c r="H488" s="6">
        <v>1000</v>
      </c>
      <c r="I488" s="6"/>
      <c r="J488" s="6"/>
      <c r="K488" s="6"/>
      <c r="L488" s="6"/>
      <c r="M488" s="6"/>
      <c r="N488" s="6">
        <v>150000</v>
      </c>
      <c r="O488" s="6"/>
      <c r="P488" s="3">
        <f t="shared" si="137"/>
        <v>150000</v>
      </c>
      <c r="Q488" s="3">
        <f t="shared" si="135"/>
        <v>150000</v>
      </c>
      <c r="R488" s="3">
        <f t="shared" si="136"/>
        <v>150000</v>
      </c>
      <c r="S488" s="3">
        <v>1000</v>
      </c>
    </row>
    <row r="489" spans="1:19" x14ac:dyDescent="0.25">
      <c r="A489" s="154" t="s">
        <v>684</v>
      </c>
      <c r="B489" s="154" t="s">
        <v>32</v>
      </c>
      <c r="C489" s="153" t="s">
        <v>685</v>
      </c>
      <c r="D489" s="163">
        <v>40</v>
      </c>
      <c r="E489" s="162" t="s">
        <v>512</v>
      </c>
      <c r="F489" s="154"/>
      <c r="G489" s="6"/>
      <c r="H489" s="6">
        <v>120</v>
      </c>
      <c r="I489" s="6">
        <v>35000</v>
      </c>
      <c r="J489" s="6">
        <v>35000</v>
      </c>
      <c r="K489" s="6">
        <v>35000</v>
      </c>
      <c r="L489" s="6">
        <v>35000</v>
      </c>
      <c r="M489" s="6">
        <v>35000</v>
      </c>
      <c r="N489" s="6"/>
      <c r="O489" s="6"/>
      <c r="P489" s="3">
        <f t="shared" si="137"/>
        <v>175000</v>
      </c>
      <c r="Q489" s="3">
        <f t="shared" si="135"/>
        <v>175000</v>
      </c>
      <c r="R489" s="3">
        <f t="shared" si="136"/>
        <v>175000</v>
      </c>
      <c r="S489" s="3"/>
    </row>
    <row r="490" spans="1:19" x14ac:dyDescent="0.25">
      <c r="A490" s="154" t="s">
        <v>686</v>
      </c>
      <c r="B490" s="154" t="s">
        <v>21</v>
      </c>
      <c r="C490" s="153" t="s">
        <v>687</v>
      </c>
      <c r="D490" s="163">
        <v>40</v>
      </c>
      <c r="E490" s="162" t="s">
        <v>497</v>
      </c>
      <c r="F490" s="154" t="s">
        <v>688</v>
      </c>
      <c r="G490" s="6">
        <v>320000</v>
      </c>
      <c r="H490" s="6">
        <v>2080</v>
      </c>
      <c r="I490" s="6"/>
      <c r="J490" s="6">
        <v>750000</v>
      </c>
      <c r="K490" s="6"/>
      <c r="L490" s="6"/>
      <c r="M490" s="6"/>
      <c r="N490" s="6"/>
      <c r="O490" s="6"/>
      <c r="P490" s="3">
        <f t="shared" si="137"/>
        <v>750000</v>
      </c>
      <c r="Q490" s="3">
        <f t="shared" si="135"/>
        <v>430000</v>
      </c>
      <c r="R490" s="3">
        <f t="shared" si="136"/>
        <v>430000</v>
      </c>
      <c r="S490" s="3"/>
    </row>
    <row r="491" spans="1:19" x14ac:dyDescent="0.25">
      <c r="A491" s="154" t="s">
        <v>689</v>
      </c>
      <c r="B491" s="154" t="s">
        <v>21</v>
      </c>
      <c r="C491" s="153" t="s">
        <v>690</v>
      </c>
      <c r="D491" s="163">
        <v>40</v>
      </c>
      <c r="E491" s="162" t="s">
        <v>497</v>
      </c>
      <c r="F491" s="154"/>
      <c r="G491" s="6"/>
      <c r="H491" s="6">
        <v>6550</v>
      </c>
      <c r="I491" s="6"/>
      <c r="J491" s="6"/>
      <c r="K491" s="6"/>
      <c r="L491" s="6">
        <v>2500000</v>
      </c>
      <c r="M491" s="6"/>
      <c r="N491" s="6"/>
      <c r="O491" s="6"/>
      <c r="P491" s="3">
        <f t="shared" si="137"/>
        <v>2500000</v>
      </c>
      <c r="Q491" s="3">
        <f t="shared" si="135"/>
        <v>2500000</v>
      </c>
      <c r="R491" s="3">
        <f t="shared" si="136"/>
        <v>2500000</v>
      </c>
      <c r="S491" s="3"/>
    </row>
    <row r="492" spans="1:19" x14ac:dyDescent="0.25">
      <c r="A492" s="154" t="s">
        <v>691</v>
      </c>
      <c r="B492" s="154" t="s">
        <v>21</v>
      </c>
      <c r="C492" s="162" t="s">
        <v>690</v>
      </c>
      <c r="D492" s="163">
        <v>40</v>
      </c>
      <c r="E492" s="162" t="s">
        <v>497</v>
      </c>
      <c r="F492" s="154"/>
      <c r="G492" s="6"/>
      <c r="H492" s="6">
        <v>10100</v>
      </c>
      <c r="I492" s="2"/>
      <c r="J492" s="6"/>
      <c r="K492" s="2">
        <v>2000000</v>
      </c>
      <c r="L492" s="2"/>
      <c r="M492" s="2"/>
      <c r="N492" s="2"/>
      <c r="O492" s="6"/>
      <c r="P492" s="3">
        <f t="shared" si="137"/>
        <v>2000000</v>
      </c>
      <c r="Q492" s="3">
        <f t="shared" si="135"/>
        <v>2000000</v>
      </c>
      <c r="R492" s="3">
        <f t="shared" si="136"/>
        <v>2000000</v>
      </c>
      <c r="S492" s="3">
        <v>10100</v>
      </c>
    </row>
    <row r="493" spans="1:19" x14ac:dyDescent="0.25">
      <c r="A493" s="154" t="s">
        <v>692</v>
      </c>
      <c r="B493" s="154" t="s">
        <v>32</v>
      </c>
      <c r="C493" s="162" t="s">
        <v>693</v>
      </c>
      <c r="D493" s="163">
        <v>40</v>
      </c>
      <c r="E493" s="162" t="s">
        <v>497</v>
      </c>
      <c r="F493" s="154" t="s">
        <v>694</v>
      </c>
      <c r="G493" s="6">
        <v>320000</v>
      </c>
      <c r="H493" s="6">
        <v>7098</v>
      </c>
      <c r="I493" s="2"/>
      <c r="J493" s="6"/>
      <c r="K493" s="2"/>
      <c r="L493" s="2"/>
      <c r="M493" s="2"/>
      <c r="N493" s="2">
        <v>1750000</v>
      </c>
      <c r="O493" s="6"/>
      <c r="P493" s="3">
        <f t="shared" si="137"/>
        <v>1750000</v>
      </c>
      <c r="Q493" s="3">
        <f t="shared" si="135"/>
        <v>1430000</v>
      </c>
      <c r="R493" s="3">
        <f t="shared" si="136"/>
        <v>1430000</v>
      </c>
      <c r="S493" s="3"/>
    </row>
    <row r="494" spans="1:19" x14ac:dyDescent="0.25">
      <c r="A494" s="154" t="s">
        <v>513</v>
      </c>
      <c r="B494" s="154"/>
      <c r="C494" s="162"/>
      <c r="D494" s="163"/>
      <c r="E494" s="162"/>
      <c r="F494" s="154"/>
      <c r="G494" s="6"/>
      <c r="H494" s="6">
        <v>15000</v>
      </c>
      <c r="I494" s="2"/>
      <c r="J494" s="6"/>
      <c r="K494" s="2"/>
      <c r="L494" s="2"/>
      <c r="M494" s="2"/>
      <c r="N494" s="2"/>
      <c r="O494" s="6"/>
      <c r="P494" s="3"/>
      <c r="Q494" s="3"/>
      <c r="R494" s="3"/>
      <c r="S494" s="3"/>
    </row>
    <row r="495" spans="1:19" x14ac:dyDescent="0.25">
      <c r="A495" s="154" t="s">
        <v>514</v>
      </c>
      <c r="B495" s="154"/>
      <c r="C495" s="162"/>
      <c r="D495" s="163"/>
      <c r="E495" s="162"/>
      <c r="F495" s="154"/>
      <c r="G495" s="6"/>
      <c r="H495" s="2"/>
      <c r="I495" s="2"/>
      <c r="J495" s="6"/>
      <c r="K495" s="2"/>
      <c r="L495" s="2"/>
      <c r="M495" s="2"/>
      <c r="N495" s="2"/>
      <c r="O495" s="6"/>
      <c r="P495" s="3"/>
      <c r="Q495" s="3"/>
      <c r="R495" s="3"/>
      <c r="S495" s="3"/>
    </row>
    <row r="496" spans="1:19" x14ac:dyDescent="0.25">
      <c r="A496" s="154"/>
      <c r="B496" s="157"/>
      <c r="C496" s="154"/>
      <c r="D496" s="154"/>
      <c r="E496" s="154"/>
      <c r="F496" s="154"/>
      <c r="G496" s="4">
        <f>SUM(G482:G495)</f>
        <v>1370000</v>
      </c>
      <c r="H496" s="4">
        <f t="shared" ref="H496:S496" si="138">SUM(H482:H495)</f>
        <v>68214</v>
      </c>
      <c r="I496" s="4">
        <f t="shared" si="138"/>
        <v>3117946</v>
      </c>
      <c r="J496" s="4">
        <f t="shared" si="138"/>
        <v>1585000</v>
      </c>
      <c r="K496" s="4">
        <f t="shared" si="138"/>
        <v>2085000</v>
      </c>
      <c r="L496" s="4">
        <f t="shared" si="138"/>
        <v>2635000</v>
      </c>
      <c r="M496" s="4">
        <f t="shared" si="138"/>
        <v>35000</v>
      </c>
      <c r="N496" s="4">
        <f t="shared" si="138"/>
        <v>1900000</v>
      </c>
      <c r="O496" s="4">
        <f t="shared" si="138"/>
        <v>541471</v>
      </c>
      <c r="P496" s="4">
        <f t="shared" si="138"/>
        <v>11899417</v>
      </c>
      <c r="Q496" s="4">
        <f t="shared" si="138"/>
        <v>10529417</v>
      </c>
      <c r="R496" s="4">
        <f t="shared" si="138"/>
        <v>9987946</v>
      </c>
      <c r="S496" s="4">
        <f t="shared" si="138"/>
        <v>37366</v>
      </c>
    </row>
    <row r="497" spans="1:19" x14ac:dyDescent="0.25">
      <c r="A497" s="150" t="s">
        <v>25</v>
      </c>
      <c r="B497" s="151"/>
      <c r="C497" s="152"/>
      <c r="D497" s="152"/>
      <c r="E497" s="152"/>
      <c r="F497" s="152"/>
      <c r="G497" s="9"/>
      <c r="H497" s="9"/>
      <c r="I497" s="9"/>
      <c r="J497" s="9"/>
      <c r="K497" s="9"/>
      <c r="L497" s="9"/>
      <c r="M497" s="9"/>
      <c r="N497" s="9"/>
      <c r="O497" s="9"/>
      <c r="P497" s="9"/>
      <c r="Q497" s="9"/>
      <c r="R497" s="9"/>
      <c r="S497" s="9"/>
    </row>
    <row r="498" spans="1:19" x14ac:dyDescent="0.25">
      <c r="A498" s="153"/>
      <c r="B498" s="154"/>
      <c r="C498" s="153"/>
      <c r="D498" s="155"/>
      <c r="E498" s="153"/>
      <c r="F498" s="153"/>
      <c r="G498" s="11"/>
      <c r="H498" s="1"/>
      <c r="I498" s="11"/>
      <c r="J498" s="11"/>
      <c r="K498" s="11"/>
      <c r="L498" s="11"/>
      <c r="M498" s="11"/>
      <c r="N498" s="11"/>
      <c r="O498" s="11"/>
      <c r="P498" s="3"/>
      <c r="Q498" s="3"/>
      <c r="R498" s="3"/>
      <c r="S498" s="3"/>
    </row>
    <row r="499" spans="1:19" x14ac:dyDescent="0.25">
      <c r="A499" s="154"/>
      <c r="B499" s="157"/>
      <c r="C499" s="154"/>
      <c r="D499" s="154"/>
      <c r="E499" s="154"/>
      <c r="F499" s="154"/>
      <c r="G499" s="4">
        <f>SUM(G498)</f>
        <v>0</v>
      </c>
      <c r="H499" s="4">
        <f t="shared" ref="H499:S499" si="139">SUM(H498)</f>
        <v>0</v>
      </c>
      <c r="I499" s="4">
        <f t="shared" si="139"/>
        <v>0</v>
      </c>
      <c r="J499" s="4">
        <f t="shared" si="139"/>
        <v>0</v>
      </c>
      <c r="K499" s="4">
        <f t="shared" si="139"/>
        <v>0</v>
      </c>
      <c r="L499" s="4">
        <f t="shared" si="139"/>
        <v>0</v>
      </c>
      <c r="M499" s="4">
        <f t="shared" si="139"/>
        <v>0</v>
      </c>
      <c r="N499" s="4">
        <f t="shared" si="139"/>
        <v>0</v>
      </c>
      <c r="O499" s="4">
        <f t="shared" si="139"/>
        <v>0</v>
      </c>
      <c r="P499" s="4">
        <f t="shared" si="139"/>
        <v>0</v>
      </c>
      <c r="Q499" s="4">
        <f t="shared" si="139"/>
        <v>0</v>
      </c>
      <c r="R499" s="4">
        <f t="shared" si="139"/>
        <v>0</v>
      </c>
      <c r="S499" s="4">
        <f t="shared" si="139"/>
        <v>0</v>
      </c>
    </row>
    <row r="500" spans="1:19" x14ac:dyDescent="0.25">
      <c r="A500" s="150" t="s">
        <v>26</v>
      </c>
      <c r="B500" s="151"/>
      <c r="C500" s="152"/>
      <c r="D500" s="152"/>
      <c r="E500" s="152"/>
      <c r="F500" s="152"/>
      <c r="G500" s="9"/>
      <c r="H500" s="9"/>
      <c r="I500" s="9"/>
      <c r="J500" s="9"/>
      <c r="K500" s="9"/>
      <c r="L500" s="9"/>
      <c r="M500" s="9"/>
      <c r="N500" s="9"/>
      <c r="O500" s="9"/>
      <c r="P500" s="9"/>
      <c r="Q500" s="9"/>
      <c r="R500" s="9"/>
      <c r="S500" s="9"/>
    </row>
    <row r="501" spans="1:19" x14ac:dyDescent="0.25">
      <c r="A501" s="154" t="s">
        <v>517</v>
      </c>
      <c r="B501" s="154" t="s">
        <v>21</v>
      </c>
      <c r="C501" s="153" t="s">
        <v>516</v>
      </c>
      <c r="D501" s="154">
        <v>40</v>
      </c>
      <c r="E501" s="154" t="s">
        <v>512</v>
      </c>
      <c r="F501" s="156" t="s">
        <v>518</v>
      </c>
      <c r="G501" s="6"/>
      <c r="H501" s="6">
        <v>-3000</v>
      </c>
      <c r="I501" s="6">
        <v>200000</v>
      </c>
      <c r="J501" s="6"/>
      <c r="K501" s="6"/>
      <c r="L501" s="6"/>
      <c r="M501" s="6"/>
      <c r="N501" s="6"/>
      <c r="O501" s="6"/>
      <c r="P501" s="3">
        <f>SUM(I501:O501)</f>
        <v>200000</v>
      </c>
      <c r="Q501" s="3">
        <f t="shared" ref="Q501:Q506" si="140">(P501-G501)</f>
        <v>200000</v>
      </c>
      <c r="R501" s="3">
        <f t="shared" ref="R501:R506" si="141">(Q501-O501)</f>
        <v>200000</v>
      </c>
      <c r="S501" s="3">
        <v>-3000</v>
      </c>
    </row>
    <row r="502" spans="1:19" x14ac:dyDescent="0.25">
      <c r="A502" s="154" t="s">
        <v>519</v>
      </c>
      <c r="B502" s="154" t="s">
        <v>21</v>
      </c>
      <c r="C502" s="154" t="s">
        <v>516</v>
      </c>
      <c r="D502" s="154">
        <v>25</v>
      </c>
      <c r="E502" s="154" t="s">
        <v>512</v>
      </c>
      <c r="F502" s="155" t="s">
        <v>515</v>
      </c>
      <c r="G502" s="6"/>
      <c r="H502" s="6"/>
      <c r="I502" s="6">
        <v>75000</v>
      </c>
      <c r="J502" s="6"/>
      <c r="K502" s="6"/>
      <c r="L502" s="6"/>
      <c r="M502" s="6"/>
      <c r="N502" s="6"/>
      <c r="O502" s="6">
        <v>18972</v>
      </c>
      <c r="P502" s="3">
        <f t="shared" ref="P502:P506" si="142">SUM(I502:O502)</f>
        <v>93972</v>
      </c>
      <c r="Q502" s="3">
        <f t="shared" si="140"/>
        <v>93972</v>
      </c>
      <c r="R502" s="3">
        <f t="shared" si="141"/>
        <v>75000</v>
      </c>
      <c r="S502" s="3"/>
    </row>
    <row r="503" spans="1:19" x14ac:dyDescent="0.25">
      <c r="A503" s="156" t="s">
        <v>520</v>
      </c>
      <c r="B503" s="154" t="s">
        <v>21</v>
      </c>
      <c r="C503" s="153" t="s">
        <v>521</v>
      </c>
      <c r="D503" s="155" t="s">
        <v>522</v>
      </c>
      <c r="E503" s="153" t="s">
        <v>512</v>
      </c>
      <c r="F503" s="155" t="s">
        <v>515</v>
      </c>
      <c r="G503" s="11"/>
      <c r="H503" s="2"/>
      <c r="I503" s="11">
        <v>39400</v>
      </c>
      <c r="J503" s="11">
        <v>40600</v>
      </c>
      <c r="K503" s="11">
        <v>41800</v>
      </c>
      <c r="L503" s="11">
        <v>43100</v>
      </c>
      <c r="M503" s="11">
        <v>44400</v>
      </c>
      <c r="N503" s="11"/>
      <c r="O503" s="11"/>
      <c r="P503" s="3">
        <f t="shared" si="142"/>
        <v>209300</v>
      </c>
      <c r="Q503" s="3">
        <f t="shared" si="140"/>
        <v>209300</v>
      </c>
      <c r="R503" s="3">
        <f t="shared" si="141"/>
        <v>209300</v>
      </c>
      <c r="S503" s="3"/>
    </row>
    <row r="504" spans="1:19" x14ac:dyDescent="0.25">
      <c r="A504" s="156" t="s">
        <v>523</v>
      </c>
      <c r="B504" s="154" t="s">
        <v>21</v>
      </c>
      <c r="C504" s="153" t="s">
        <v>524</v>
      </c>
      <c r="D504" s="155">
        <v>5</v>
      </c>
      <c r="E504" s="153" t="s">
        <v>512</v>
      </c>
      <c r="F504" s="155" t="s">
        <v>518</v>
      </c>
      <c r="G504" s="11"/>
      <c r="H504" s="2"/>
      <c r="I504" s="11">
        <v>225200</v>
      </c>
      <c r="J504" s="11">
        <v>231900</v>
      </c>
      <c r="K504" s="11">
        <v>238900</v>
      </c>
      <c r="L504" s="11">
        <v>246000</v>
      </c>
      <c r="M504" s="11">
        <v>253000</v>
      </c>
      <c r="N504" s="11"/>
      <c r="O504" s="11"/>
      <c r="P504" s="3">
        <f t="shared" si="142"/>
        <v>1195000</v>
      </c>
      <c r="Q504" s="3">
        <f t="shared" si="140"/>
        <v>1195000</v>
      </c>
      <c r="R504" s="3">
        <f t="shared" si="141"/>
        <v>1195000</v>
      </c>
      <c r="S504" s="3"/>
    </row>
    <row r="505" spans="1:19" ht="16.5" customHeight="1" x14ac:dyDescent="0.25">
      <c r="A505" s="156" t="s">
        <v>525</v>
      </c>
      <c r="B505" s="154" t="s">
        <v>21</v>
      </c>
      <c r="C505" s="153" t="s">
        <v>526</v>
      </c>
      <c r="D505" s="155" t="s">
        <v>527</v>
      </c>
      <c r="E505" s="153" t="s">
        <v>512</v>
      </c>
      <c r="F505" s="155" t="s">
        <v>515</v>
      </c>
      <c r="G505" s="11"/>
      <c r="H505" s="2"/>
      <c r="I505" s="11">
        <v>16900</v>
      </c>
      <c r="J505" s="11">
        <v>17400</v>
      </c>
      <c r="K505" s="11">
        <v>18000</v>
      </c>
      <c r="L505" s="11">
        <v>18500</v>
      </c>
      <c r="M505" s="11">
        <v>19000</v>
      </c>
      <c r="N505" s="11"/>
      <c r="O505" s="11"/>
      <c r="P505" s="3">
        <f t="shared" si="142"/>
        <v>89800</v>
      </c>
      <c r="Q505" s="3">
        <f t="shared" si="140"/>
        <v>89800</v>
      </c>
      <c r="R505" s="3">
        <f t="shared" si="141"/>
        <v>89800</v>
      </c>
      <c r="S505" s="3"/>
    </row>
    <row r="506" spans="1:19" ht="15.75" customHeight="1" x14ac:dyDescent="0.25">
      <c r="A506" s="156" t="s">
        <v>528</v>
      </c>
      <c r="B506" s="154" t="s">
        <v>32</v>
      </c>
      <c r="C506" s="153" t="s">
        <v>529</v>
      </c>
      <c r="D506" s="155" t="s">
        <v>159</v>
      </c>
      <c r="E506" s="153" t="s">
        <v>512</v>
      </c>
      <c r="F506" s="155" t="s">
        <v>515</v>
      </c>
      <c r="G506" s="11"/>
      <c r="H506" s="2"/>
      <c r="I506" s="11">
        <v>22600</v>
      </c>
      <c r="J506" s="11">
        <v>23200</v>
      </c>
      <c r="K506" s="11">
        <v>23900</v>
      </c>
      <c r="L506" s="11">
        <v>24600</v>
      </c>
      <c r="M506" s="11">
        <v>25500</v>
      </c>
      <c r="N506" s="11"/>
      <c r="O506" s="11"/>
      <c r="P506" s="3">
        <f t="shared" si="142"/>
        <v>119800</v>
      </c>
      <c r="Q506" s="3">
        <f t="shared" si="140"/>
        <v>119800</v>
      </c>
      <c r="R506" s="3">
        <f t="shared" si="141"/>
        <v>119800</v>
      </c>
      <c r="S506" s="3"/>
    </row>
    <row r="507" spans="1:19" x14ac:dyDescent="0.25">
      <c r="A507" s="154"/>
      <c r="B507" s="157"/>
      <c r="C507" s="154"/>
      <c r="D507" s="154"/>
      <c r="E507" s="154"/>
      <c r="F507" s="154"/>
      <c r="G507" s="4">
        <f>SUM(G501:G506)</f>
        <v>0</v>
      </c>
      <c r="H507" s="4">
        <f t="shared" ref="H507:S507" si="143">SUM(H501:H506)</f>
        <v>-3000</v>
      </c>
      <c r="I507" s="4">
        <f t="shared" si="143"/>
        <v>579100</v>
      </c>
      <c r="J507" s="4">
        <f t="shared" si="143"/>
        <v>313100</v>
      </c>
      <c r="K507" s="4">
        <f t="shared" si="143"/>
        <v>322600</v>
      </c>
      <c r="L507" s="4">
        <f t="shared" si="143"/>
        <v>332200</v>
      </c>
      <c r="M507" s="4">
        <f t="shared" si="143"/>
        <v>341900</v>
      </c>
      <c r="N507" s="4">
        <f t="shared" si="143"/>
        <v>0</v>
      </c>
      <c r="O507" s="4">
        <f t="shared" si="143"/>
        <v>18972</v>
      </c>
      <c r="P507" s="4">
        <f t="shared" si="143"/>
        <v>1907872</v>
      </c>
      <c r="Q507" s="4">
        <f t="shared" si="143"/>
        <v>1907872</v>
      </c>
      <c r="R507" s="4">
        <f t="shared" si="143"/>
        <v>1888900</v>
      </c>
      <c r="S507" s="4">
        <f t="shared" si="143"/>
        <v>-3000</v>
      </c>
    </row>
    <row r="508" spans="1:19" x14ac:dyDescent="0.25">
      <c r="A508" s="150" t="s">
        <v>27</v>
      </c>
      <c r="B508" s="151"/>
      <c r="C508" s="152"/>
      <c r="D508" s="152"/>
      <c r="E508" s="152"/>
      <c r="F508" s="152"/>
      <c r="G508" s="9"/>
      <c r="H508" s="9"/>
      <c r="I508" s="9"/>
      <c r="J508" s="9"/>
      <c r="K508" s="9"/>
      <c r="L508" s="9"/>
      <c r="M508" s="9"/>
      <c r="N508" s="9"/>
      <c r="O508" s="9"/>
      <c r="P508" s="9"/>
      <c r="Q508" s="9" t="s">
        <v>28</v>
      </c>
      <c r="R508" s="9"/>
      <c r="S508" s="8"/>
    </row>
    <row r="509" spans="1:19" x14ac:dyDescent="0.25">
      <c r="A509" s="153" t="s">
        <v>530</v>
      </c>
      <c r="B509" s="154" t="s">
        <v>43</v>
      </c>
      <c r="C509" s="153" t="s">
        <v>531</v>
      </c>
      <c r="D509" s="155">
        <v>15</v>
      </c>
      <c r="E509" s="153" t="s">
        <v>512</v>
      </c>
      <c r="F509" s="153"/>
      <c r="G509" s="11"/>
      <c r="H509" s="6">
        <v>750</v>
      </c>
      <c r="I509" s="11">
        <v>40000</v>
      </c>
      <c r="J509" s="11"/>
      <c r="K509" s="11"/>
      <c r="L509" s="11"/>
      <c r="M509" s="11"/>
      <c r="N509" s="11"/>
      <c r="O509" s="11"/>
      <c r="P509" s="3">
        <f>SUM(I509:O509)</f>
        <v>40000</v>
      </c>
      <c r="Q509" s="3">
        <f t="shared" ref="Q509" si="144">(P509-G509)</f>
        <v>40000</v>
      </c>
      <c r="R509" s="3">
        <f t="shared" ref="R509" si="145">(Q509-O509)</f>
        <v>40000</v>
      </c>
      <c r="S509" s="3">
        <v>750</v>
      </c>
    </row>
    <row r="510" spans="1:19" ht="16.5" thickBot="1" x14ac:dyDescent="0.3">
      <c r="A510" s="147"/>
      <c r="B510" s="154"/>
      <c r="C510" s="156"/>
      <c r="D510" s="156"/>
      <c r="E510" s="156"/>
      <c r="F510" s="156"/>
      <c r="G510" s="4">
        <f>SUM(G509)</f>
        <v>0</v>
      </c>
      <c r="H510" s="4">
        <f t="shared" ref="H510:S510" si="146">SUM(H509)</f>
        <v>750</v>
      </c>
      <c r="I510" s="4">
        <f t="shared" si="146"/>
        <v>40000</v>
      </c>
      <c r="J510" s="4">
        <f t="shared" si="146"/>
        <v>0</v>
      </c>
      <c r="K510" s="4">
        <f t="shared" si="146"/>
        <v>0</v>
      </c>
      <c r="L510" s="4">
        <f t="shared" si="146"/>
        <v>0</v>
      </c>
      <c r="M510" s="4">
        <f t="shared" si="146"/>
        <v>0</v>
      </c>
      <c r="N510" s="4">
        <f t="shared" si="146"/>
        <v>0</v>
      </c>
      <c r="O510" s="4">
        <f t="shared" si="146"/>
        <v>0</v>
      </c>
      <c r="P510" s="4">
        <f t="shared" si="146"/>
        <v>40000</v>
      </c>
      <c r="Q510" s="4">
        <f t="shared" si="146"/>
        <v>40000</v>
      </c>
      <c r="R510" s="4">
        <f t="shared" si="146"/>
        <v>40000</v>
      </c>
      <c r="S510" s="4">
        <f t="shared" si="146"/>
        <v>750</v>
      </c>
    </row>
    <row r="511" spans="1:19" ht="17.25" thickTop="1" thickBot="1" x14ac:dyDescent="0.3">
      <c r="A511" s="225" t="s">
        <v>29</v>
      </c>
      <c r="B511" s="225"/>
      <c r="C511" s="226"/>
      <c r="D511" s="226"/>
      <c r="E511" s="226"/>
      <c r="F511" s="226"/>
      <c r="G511" s="65">
        <f t="shared" ref="G511:S511" si="147">SUM(G510,G507,G499,G496)</f>
        <v>1370000</v>
      </c>
      <c r="H511" s="65">
        <f t="shared" si="147"/>
        <v>65964</v>
      </c>
      <c r="I511" s="65">
        <f t="shared" si="147"/>
        <v>3737046</v>
      </c>
      <c r="J511" s="65">
        <f t="shared" si="147"/>
        <v>1898100</v>
      </c>
      <c r="K511" s="65">
        <f t="shared" si="147"/>
        <v>2407600</v>
      </c>
      <c r="L511" s="65">
        <f t="shared" si="147"/>
        <v>2967200</v>
      </c>
      <c r="M511" s="65">
        <f t="shared" si="147"/>
        <v>376900</v>
      </c>
      <c r="N511" s="65">
        <f t="shared" si="147"/>
        <v>1900000</v>
      </c>
      <c r="O511" s="65">
        <f t="shared" si="147"/>
        <v>560443</v>
      </c>
      <c r="P511" s="65">
        <f t="shared" si="147"/>
        <v>13847289</v>
      </c>
      <c r="Q511" s="65">
        <f t="shared" si="147"/>
        <v>12477289</v>
      </c>
      <c r="R511" s="65">
        <f t="shared" si="147"/>
        <v>11916846</v>
      </c>
      <c r="S511" s="65">
        <f t="shared" si="147"/>
        <v>35116</v>
      </c>
    </row>
    <row r="512" spans="1:19" ht="16.5" thickTop="1" x14ac:dyDescent="0.25">
      <c r="A512" s="263" t="s">
        <v>532</v>
      </c>
      <c r="B512" s="263"/>
      <c r="C512" s="263"/>
      <c r="D512" s="263"/>
      <c r="E512" s="263"/>
      <c r="F512" s="263"/>
      <c r="G512" s="263"/>
      <c r="H512" s="263"/>
      <c r="I512" s="263"/>
      <c r="J512" s="263"/>
      <c r="K512" s="263"/>
      <c r="L512" s="263"/>
      <c r="M512" s="263"/>
      <c r="N512" s="263"/>
      <c r="O512" s="263"/>
      <c r="P512" s="263"/>
      <c r="Q512" s="263"/>
      <c r="R512" s="263"/>
      <c r="S512" s="263"/>
    </row>
    <row r="513" spans="1:19" x14ac:dyDescent="0.25">
      <c r="A513" s="263"/>
      <c r="B513" s="263"/>
      <c r="C513" s="263"/>
      <c r="D513" s="263"/>
      <c r="E513" s="263"/>
      <c r="F513" s="263"/>
      <c r="G513" s="263"/>
      <c r="H513" s="263"/>
      <c r="I513" s="263"/>
      <c r="J513" s="263"/>
      <c r="K513" s="263"/>
      <c r="L513" s="263"/>
      <c r="M513" s="263"/>
      <c r="N513" s="263"/>
      <c r="O513" s="263"/>
      <c r="P513" s="263"/>
      <c r="Q513" s="263"/>
      <c r="R513" s="263"/>
      <c r="S513" s="263"/>
    </row>
    <row r="514" spans="1:19" ht="47.25" x14ac:dyDescent="0.25">
      <c r="A514" s="147" t="s">
        <v>0</v>
      </c>
      <c r="B514" s="147" t="s">
        <v>1</v>
      </c>
      <c r="C514" s="147" t="s">
        <v>2</v>
      </c>
      <c r="D514" s="148" t="s">
        <v>3</v>
      </c>
      <c r="E514" s="149" t="s">
        <v>4</v>
      </c>
      <c r="F514" s="148" t="s">
        <v>5</v>
      </c>
      <c r="G514" s="15" t="s">
        <v>6</v>
      </c>
      <c r="H514" s="15" t="s">
        <v>7</v>
      </c>
      <c r="I514" s="16" t="s">
        <v>8</v>
      </c>
      <c r="J514" s="16" t="s">
        <v>9</v>
      </c>
      <c r="K514" s="16" t="s">
        <v>10</v>
      </c>
      <c r="L514" s="16" t="s">
        <v>11</v>
      </c>
      <c r="M514" s="16" t="s">
        <v>12</v>
      </c>
      <c r="N514" s="16" t="s">
        <v>13</v>
      </c>
      <c r="O514" s="16" t="s">
        <v>14</v>
      </c>
      <c r="P514" s="16" t="s">
        <v>15</v>
      </c>
      <c r="Q514" s="16" t="s">
        <v>16</v>
      </c>
      <c r="R514" s="16" t="s">
        <v>17</v>
      </c>
      <c r="S514" s="16" t="s">
        <v>18</v>
      </c>
    </row>
    <row r="515" spans="1:19" x14ac:dyDescent="0.25">
      <c r="A515" s="150" t="s">
        <v>19</v>
      </c>
      <c r="B515" s="151"/>
      <c r="C515" s="152"/>
      <c r="D515" s="152"/>
      <c r="E515" s="152"/>
      <c r="F515" s="152"/>
      <c r="G515" s="9"/>
      <c r="H515" s="9"/>
      <c r="I515" s="9"/>
      <c r="J515" s="9"/>
      <c r="K515" s="9"/>
      <c r="L515" s="9"/>
      <c r="M515" s="9"/>
      <c r="N515" s="9"/>
      <c r="O515" s="9"/>
      <c r="P515" s="9"/>
      <c r="Q515" s="9"/>
      <c r="R515" s="9"/>
      <c r="S515" s="8"/>
    </row>
    <row r="516" spans="1:19" x14ac:dyDescent="0.25">
      <c r="A516" s="153" t="s">
        <v>533</v>
      </c>
      <c r="B516" s="154" t="s">
        <v>21</v>
      </c>
      <c r="C516" s="153" t="s">
        <v>846</v>
      </c>
      <c r="D516" s="155"/>
      <c r="E516" s="153"/>
      <c r="F516" s="156"/>
      <c r="G516" s="2"/>
      <c r="H516" s="2"/>
      <c r="I516" s="2"/>
      <c r="J516" s="2"/>
      <c r="K516" s="2"/>
      <c r="L516" s="2"/>
      <c r="M516" s="2"/>
      <c r="N516" s="2"/>
      <c r="O516" s="2"/>
      <c r="P516" s="3"/>
      <c r="Q516" s="3"/>
      <c r="R516" s="3"/>
      <c r="S516" s="3"/>
    </row>
    <row r="517" spans="1:19" x14ac:dyDescent="0.25">
      <c r="A517" s="153"/>
      <c r="B517" s="154"/>
      <c r="C517" s="153"/>
      <c r="D517" s="155"/>
      <c r="E517" s="153"/>
      <c r="F517" s="156"/>
      <c r="G517" s="2"/>
      <c r="H517" s="2"/>
      <c r="I517" s="2"/>
      <c r="J517" s="2"/>
      <c r="K517" s="2"/>
      <c r="L517" s="2"/>
      <c r="M517" s="2"/>
      <c r="N517" s="2"/>
      <c r="O517" s="2"/>
      <c r="P517" s="3"/>
      <c r="Q517" s="3"/>
      <c r="R517" s="3"/>
      <c r="S517" s="3"/>
    </row>
    <row r="518" spans="1:19" x14ac:dyDescent="0.25">
      <c r="A518" s="154"/>
      <c r="B518" s="157"/>
      <c r="C518" s="154"/>
      <c r="D518" s="154"/>
      <c r="E518" s="154"/>
      <c r="F518" s="158"/>
      <c r="G518" s="4">
        <f>SUM(G516:G517)</f>
        <v>0</v>
      </c>
      <c r="H518" s="4">
        <f t="shared" ref="H518:S518" si="148">SUM(H516:H517)</f>
        <v>0</v>
      </c>
      <c r="I518" s="4">
        <f t="shared" si="148"/>
        <v>0</v>
      </c>
      <c r="J518" s="4">
        <f t="shared" si="148"/>
        <v>0</v>
      </c>
      <c r="K518" s="4">
        <f t="shared" si="148"/>
        <v>0</v>
      </c>
      <c r="L518" s="4">
        <f t="shared" si="148"/>
        <v>0</v>
      </c>
      <c r="M518" s="4">
        <f t="shared" si="148"/>
        <v>0</v>
      </c>
      <c r="N518" s="4">
        <f t="shared" si="148"/>
        <v>0</v>
      </c>
      <c r="O518" s="4">
        <f t="shared" si="148"/>
        <v>0</v>
      </c>
      <c r="P518" s="4">
        <f t="shared" si="148"/>
        <v>0</v>
      </c>
      <c r="Q518" s="4">
        <f t="shared" si="148"/>
        <v>0</v>
      </c>
      <c r="R518" s="4">
        <f t="shared" si="148"/>
        <v>0</v>
      </c>
      <c r="S518" s="4">
        <f t="shared" si="148"/>
        <v>0</v>
      </c>
    </row>
    <row r="519" spans="1:19" x14ac:dyDescent="0.25">
      <c r="A519" s="150" t="s">
        <v>25</v>
      </c>
      <c r="B519" s="151"/>
      <c r="C519" s="152"/>
      <c r="D519" s="152"/>
      <c r="E519" s="152"/>
      <c r="F519" s="152"/>
      <c r="G519" s="9"/>
      <c r="H519" s="9"/>
      <c r="I519" s="9"/>
      <c r="J519" s="9"/>
      <c r="K519" s="9"/>
      <c r="L519" s="9"/>
      <c r="M519" s="9"/>
      <c r="N519" s="9"/>
      <c r="O519" s="9"/>
      <c r="P519" s="9"/>
      <c r="Q519" s="9"/>
      <c r="R519" s="9"/>
      <c r="S519" s="9"/>
    </row>
    <row r="520" spans="1:19" x14ac:dyDescent="0.25">
      <c r="A520" s="153"/>
      <c r="B520" s="154"/>
      <c r="C520" s="153"/>
      <c r="D520" s="155"/>
      <c r="E520" s="153"/>
      <c r="F520" s="153"/>
      <c r="G520" s="11"/>
      <c r="H520" s="12"/>
      <c r="I520" s="11"/>
      <c r="J520" s="11"/>
      <c r="K520" s="11"/>
      <c r="L520" s="11"/>
      <c r="M520" s="11"/>
      <c r="N520" s="11"/>
      <c r="O520" s="11"/>
      <c r="P520" s="3"/>
      <c r="Q520" s="3"/>
      <c r="R520" s="3"/>
      <c r="S520" s="3"/>
    </row>
    <row r="521" spans="1:19" x14ac:dyDescent="0.25">
      <c r="A521" s="154"/>
      <c r="B521" s="157"/>
      <c r="C521" s="154"/>
      <c r="D521" s="158"/>
      <c r="E521" s="154"/>
      <c r="F521" s="158"/>
      <c r="G521" s="4">
        <f>SUM(G520)</f>
        <v>0</v>
      </c>
      <c r="H521" s="4">
        <f t="shared" ref="H521:S521" si="149">SUM(H520)</f>
        <v>0</v>
      </c>
      <c r="I521" s="4">
        <f t="shared" si="149"/>
        <v>0</v>
      </c>
      <c r="J521" s="4">
        <f t="shared" si="149"/>
        <v>0</v>
      </c>
      <c r="K521" s="4">
        <f t="shared" si="149"/>
        <v>0</v>
      </c>
      <c r="L521" s="4">
        <f t="shared" si="149"/>
        <v>0</v>
      </c>
      <c r="M521" s="4">
        <f t="shared" si="149"/>
        <v>0</v>
      </c>
      <c r="N521" s="4">
        <f t="shared" si="149"/>
        <v>0</v>
      </c>
      <c r="O521" s="4">
        <f t="shared" si="149"/>
        <v>0</v>
      </c>
      <c r="P521" s="4">
        <f t="shared" si="149"/>
        <v>0</v>
      </c>
      <c r="Q521" s="4">
        <f t="shared" si="149"/>
        <v>0</v>
      </c>
      <c r="R521" s="4">
        <f t="shared" si="149"/>
        <v>0</v>
      </c>
      <c r="S521" s="4">
        <f t="shared" si="149"/>
        <v>0</v>
      </c>
    </row>
    <row r="522" spans="1:19" x14ac:dyDescent="0.25">
      <c r="A522" s="150" t="s">
        <v>26</v>
      </c>
      <c r="B522" s="151"/>
      <c r="C522" s="152"/>
      <c r="D522" s="152"/>
      <c r="E522" s="152"/>
      <c r="F522" s="152"/>
      <c r="G522" s="9"/>
      <c r="H522" s="9"/>
      <c r="I522" s="9"/>
      <c r="J522" s="9"/>
      <c r="K522" s="9"/>
      <c r="L522" s="9"/>
      <c r="M522" s="9"/>
      <c r="N522" s="9"/>
      <c r="O522" s="9"/>
      <c r="P522" s="9"/>
      <c r="Q522" s="9"/>
      <c r="R522" s="9"/>
      <c r="S522" s="9"/>
    </row>
    <row r="523" spans="1:19" x14ac:dyDescent="0.25">
      <c r="A523" s="153"/>
      <c r="B523" s="154"/>
      <c r="C523" s="153"/>
      <c r="D523" s="155"/>
      <c r="E523" s="153"/>
      <c r="F523" s="155"/>
      <c r="G523" s="11"/>
      <c r="H523" s="2"/>
      <c r="I523" s="11"/>
      <c r="J523" s="11"/>
      <c r="K523" s="11"/>
      <c r="L523" s="11"/>
      <c r="M523" s="11"/>
      <c r="N523" s="11"/>
      <c r="O523" s="11"/>
      <c r="P523" s="3"/>
      <c r="Q523" s="3"/>
      <c r="R523" s="3"/>
      <c r="S523" s="3"/>
    </row>
    <row r="524" spans="1:19" x14ac:dyDescent="0.25">
      <c r="A524" s="154"/>
      <c r="B524" s="157"/>
      <c r="C524" s="154"/>
      <c r="D524" s="158"/>
      <c r="E524" s="154"/>
      <c r="F524" s="158"/>
      <c r="G524" s="4">
        <f>SUM(G523)</f>
        <v>0</v>
      </c>
      <c r="H524" s="4">
        <f t="shared" ref="H524:S524" si="150">SUM(H523)</f>
        <v>0</v>
      </c>
      <c r="I524" s="4">
        <f t="shared" si="150"/>
        <v>0</v>
      </c>
      <c r="J524" s="4">
        <f t="shared" si="150"/>
        <v>0</v>
      </c>
      <c r="K524" s="4">
        <f t="shared" si="150"/>
        <v>0</v>
      </c>
      <c r="L524" s="4">
        <f t="shared" si="150"/>
        <v>0</v>
      </c>
      <c r="M524" s="4">
        <f t="shared" si="150"/>
        <v>0</v>
      </c>
      <c r="N524" s="4">
        <f t="shared" si="150"/>
        <v>0</v>
      </c>
      <c r="O524" s="4">
        <f t="shared" si="150"/>
        <v>0</v>
      </c>
      <c r="P524" s="4">
        <f t="shared" si="150"/>
        <v>0</v>
      </c>
      <c r="Q524" s="4">
        <f t="shared" si="150"/>
        <v>0</v>
      </c>
      <c r="R524" s="4">
        <f t="shared" si="150"/>
        <v>0</v>
      </c>
      <c r="S524" s="4">
        <f t="shared" si="150"/>
        <v>0</v>
      </c>
    </row>
    <row r="525" spans="1:19" x14ac:dyDescent="0.25">
      <c r="A525" s="150" t="s">
        <v>27</v>
      </c>
      <c r="B525" s="151"/>
      <c r="C525" s="152"/>
      <c r="D525" s="152"/>
      <c r="E525" s="152"/>
      <c r="F525" s="152"/>
      <c r="G525" s="9"/>
      <c r="H525" s="9"/>
      <c r="I525" s="9"/>
      <c r="J525" s="9"/>
      <c r="K525" s="9"/>
      <c r="L525" s="9"/>
      <c r="M525" s="9"/>
      <c r="N525" s="9"/>
      <c r="O525" s="9"/>
      <c r="P525" s="9"/>
      <c r="Q525" s="9" t="s">
        <v>28</v>
      </c>
      <c r="R525" s="9"/>
      <c r="S525" s="8"/>
    </row>
    <row r="526" spans="1:19" x14ac:dyDescent="0.25">
      <c r="A526" s="153" t="s">
        <v>534</v>
      </c>
      <c r="B526" s="154" t="s">
        <v>21</v>
      </c>
      <c r="C526" s="153" t="s">
        <v>847</v>
      </c>
      <c r="D526" s="155"/>
      <c r="E526" s="153" t="s">
        <v>160</v>
      </c>
      <c r="F526" s="153">
        <v>0</v>
      </c>
      <c r="G526" s="11"/>
      <c r="H526" s="2">
        <v>7500</v>
      </c>
      <c r="I526" s="11"/>
      <c r="J526" s="11"/>
      <c r="K526" s="11">
        <v>28000</v>
      </c>
      <c r="L526" s="11"/>
      <c r="M526" s="11"/>
      <c r="N526" s="11"/>
      <c r="O526" s="11"/>
      <c r="P526" s="3">
        <f>SUM(I526:O526)</f>
        <v>28000</v>
      </c>
      <c r="Q526" s="3">
        <f t="shared" ref="Q526" si="151">(P526-G526)</f>
        <v>28000</v>
      </c>
      <c r="R526" s="3">
        <f t="shared" ref="R526" si="152">(Q526-O526)</f>
        <v>28000</v>
      </c>
      <c r="S526" s="3">
        <v>7500</v>
      </c>
    </row>
    <row r="527" spans="1:19" x14ac:dyDescent="0.25">
      <c r="A527" s="147"/>
      <c r="B527" s="154"/>
      <c r="C527" s="156"/>
      <c r="D527" s="159"/>
      <c r="E527" s="156"/>
      <c r="F527" s="159"/>
      <c r="G527" s="4">
        <f>SUM(G526)</f>
        <v>0</v>
      </c>
      <c r="H527" s="4">
        <f t="shared" ref="H527:S527" si="153">SUM(H526)</f>
        <v>7500</v>
      </c>
      <c r="I527" s="4">
        <f t="shared" si="153"/>
        <v>0</v>
      </c>
      <c r="J527" s="4">
        <f t="shared" si="153"/>
        <v>0</v>
      </c>
      <c r="K527" s="4">
        <f t="shared" si="153"/>
        <v>28000</v>
      </c>
      <c r="L527" s="4">
        <f t="shared" si="153"/>
        <v>0</v>
      </c>
      <c r="M527" s="4">
        <f t="shared" si="153"/>
        <v>0</v>
      </c>
      <c r="N527" s="4">
        <f t="shared" si="153"/>
        <v>0</v>
      </c>
      <c r="O527" s="4">
        <f t="shared" si="153"/>
        <v>0</v>
      </c>
      <c r="P527" s="4">
        <f t="shared" si="153"/>
        <v>28000</v>
      </c>
      <c r="Q527" s="4">
        <f t="shared" si="153"/>
        <v>28000</v>
      </c>
      <c r="R527" s="4">
        <f t="shared" si="153"/>
        <v>28000</v>
      </c>
      <c r="S527" s="4">
        <f t="shared" si="153"/>
        <v>7500</v>
      </c>
    </row>
    <row r="528" spans="1:19" x14ac:dyDescent="0.25">
      <c r="A528" s="160" t="s">
        <v>29</v>
      </c>
      <c r="B528" s="160"/>
      <c r="C528" s="161"/>
      <c r="D528" s="161"/>
      <c r="E528" s="161"/>
      <c r="F528" s="161"/>
      <c r="G528" s="4">
        <f t="shared" ref="G528:S528" si="154">SUM(G527,G524,G521,G518)</f>
        <v>0</v>
      </c>
      <c r="H528" s="4">
        <f t="shared" si="154"/>
        <v>7500</v>
      </c>
      <c r="I528" s="4">
        <f t="shared" si="154"/>
        <v>0</v>
      </c>
      <c r="J528" s="4">
        <f t="shared" si="154"/>
        <v>0</v>
      </c>
      <c r="K528" s="4">
        <f t="shared" si="154"/>
        <v>28000</v>
      </c>
      <c r="L528" s="4">
        <f t="shared" si="154"/>
        <v>0</v>
      </c>
      <c r="M528" s="4">
        <f t="shared" si="154"/>
        <v>0</v>
      </c>
      <c r="N528" s="4">
        <f t="shared" si="154"/>
        <v>0</v>
      </c>
      <c r="O528" s="4">
        <f t="shared" si="154"/>
        <v>0</v>
      </c>
      <c r="P528" s="4">
        <f t="shared" si="154"/>
        <v>28000</v>
      </c>
      <c r="Q528" s="4">
        <f t="shared" si="154"/>
        <v>28000</v>
      </c>
      <c r="R528" s="4">
        <f t="shared" si="154"/>
        <v>28000</v>
      </c>
      <c r="S528" s="4">
        <f t="shared" si="154"/>
        <v>7500</v>
      </c>
    </row>
    <row r="529" spans="1:19" x14ac:dyDescent="0.25">
      <c r="A529" s="263" t="s">
        <v>535</v>
      </c>
      <c r="B529" s="263"/>
      <c r="C529" s="263"/>
      <c r="D529" s="263"/>
      <c r="E529" s="263"/>
      <c r="F529" s="263"/>
      <c r="G529" s="263"/>
      <c r="H529" s="263"/>
      <c r="I529" s="263"/>
      <c r="J529" s="263"/>
      <c r="K529" s="263"/>
      <c r="L529" s="263"/>
      <c r="M529" s="263"/>
      <c r="N529" s="263"/>
      <c r="O529" s="263"/>
      <c r="P529" s="263"/>
      <c r="Q529" s="263"/>
      <c r="R529" s="263"/>
      <c r="S529" s="263"/>
    </row>
    <row r="530" spans="1:19" x14ac:dyDescent="0.25">
      <c r="A530" s="263"/>
      <c r="B530" s="263"/>
      <c r="C530" s="263"/>
      <c r="D530" s="263"/>
      <c r="E530" s="263"/>
      <c r="F530" s="263"/>
      <c r="G530" s="263"/>
      <c r="H530" s="263"/>
      <c r="I530" s="263"/>
      <c r="J530" s="263"/>
      <c r="K530" s="263"/>
      <c r="L530" s="263"/>
      <c r="M530" s="263"/>
      <c r="N530" s="263"/>
      <c r="O530" s="263"/>
      <c r="P530" s="263"/>
      <c r="Q530" s="263"/>
      <c r="R530" s="263"/>
      <c r="S530" s="263"/>
    </row>
    <row r="531" spans="1:19" ht="47.25" x14ac:dyDescent="0.25">
      <c r="A531" s="147" t="s">
        <v>0</v>
      </c>
      <c r="B531" s="147" t="s">
        <v>1</v>
      </c>
      <c r="C531" s="147" t="s">
        <v>2</v>
      </c>
      <c r="D531" s="148" t="s">
        <v>3</v>
      </c>
      <c r="E531" s="149" t="s">
        <v>4</v>
      </c>
      <c r="F531" s="148" t="s">
        <v>5</v>
      </c>
      <c r="G531" s="15" t="s">
        <v>6</v>
      </c>
      <c r="H531" s="15" t="s">
        <v>7</v>
      </c>
      <c r="I531" s="31" t="s">
        <v>8</v>
      </c>
      <c r="J531" s="16" t="s">
        <v>9</v>
      </c>
      <c r="K531" s="16" t="s">
        <v>10</v>
      </c>
      <c r="L531" s="16" t="s">
        <v>11</v>
      </c>
      <c r="M531" s="16" t="s">
        <v>12</v>
      </c>
      <c r="N531" s="16" t="s">
        <v>13</v>
      </c>
      <c r="O531" s="16" t="s">
        <v>14</v>
      </c>
      <c r="P531" s="16" t="s">
        <v>15</v>
      </c>
      <c r="Q531" s="16" t="s">
        <v>16</v>
      </c>
      <c r="R531" s="16" t="s">
        <v>17</v>
      </c>
      <c r="S531" s="16" t="s">
        <v>18</v>
      </c>
    </row>
    <row r="532" spans="1:19" x14ac:dyDescent="0.25">
      <c r="A532" s="150" t="s">
        <v>19</v>
      </c>
      <c r="B532" s="151"/>
      <c r="C532" s="152"/>
      <c r="D532" s="152"/>
      <c r="E532" s="152"/>
      <c r="F532" s="152"/>
      <c r="G532" s="9"/>
      <c r="H532" s="9"/>
      <c r="I532" s="9"/>
      <c r="J532" s="9"/>
      <c r="K532" s="9"/>
      <c r="L532" s="9"/>
      <c r="M532" s="9"/>
      <c r="N532" s="9"/>
      <c r="O532" s="9"/>
      <c r="P532" s="9"/>
      <c r="Q532" s="9"/>
      <c r="R532" s="9"/>
      <c r="S532" s="8"/>
    </row>
    <row r="533" spans="1:19" x14ac:dyDescent="0.25">
      <c r="A533" s="153" t="s">
        <v>536</v>
      </c>
      <c r="B533" s="154" t="s">
        <v>197</v>
      </c>
      <c r="C533" s="153" t="s">
        <v>537</v>
      </c>
      <c r="D533" s="155">
        <v>25</v>
      </c>
      <c r="E533" s="153" t="s">
        <v>200</v>
      </c>
      <c r="F533" s="156" t="s">
        <v>538</v>
      </c>
      <c r="G533" s="6">
        <v>212000</v>
      </c>
      <c r="H533" s="6">
        <v>1000</v>
      </c>
      <c r="I533" s="6">
        <v>472613</v>
      </c>
      <c r="J533" s="6"/>
      <c r="K533" s="6"/>
      <c r="L533" s="6"/>
      <c r="M533" s="6"/>
      <c r="N533" s="6"/>
      <c r="O533" s="6">
        <v>172963</v>
      </c>
      <c r="P533" s="3">
        <f>SUM(I533:O533)</f>
        <v>645576</v>
      </c>
      <c r="Q533" s="3">
        <f t="shared" ref="Q533:Q552" si="155">(P533-G533)</f>
        <v>433576</v>
      </c>
      <c r="R533" s="3">
        <f t="shared" ref="R533:R552" si="156">(Q533-O533)</f>
        <v>260613</v>
      </c>
      <c r="S533" s="3">
        <v>1000</v>
      </c>
    </row>
    <row r="534" spans="1:19" x14ac:dyDescent="0.25">
      <c r="A534" s="153" t="s">
        <v>539</v>
      </c>
      <c r="B534" s="154" t="s">
        <v>197</v>
      </c>
      <c r="C534" s="153" t="s">
        <v>540</v>
      </c>
      <c r="D534" s="155">
        <v>25</v>
      </c>
      <c r="E534" s="153" t="s">
        <v>200</v>
      </c>
      <c r="F534" s="232" t="s">
        <v>541</v>
      </c>
      <c r="G534" s="28">
        <v>95000</v>
      </c>
      <c r="H534" s="28">
        <v>5000</v>
      </c>
      <c r="I534" s="28">
        <v>968000</v>
      </c>
      <c r="J534" s="28"/>
      <c r="K534" s="28"/>
      <c r="L534" s="28"/>
      <c r="M534" s="28"/>
      <c r="N534" s="28"/>
      <c r="O534" s="28">
        <v>356250</v>
      </c>
      <c r="P534" s="3">
        <f t="shared" ref="P534:P552" si="157">SUM(I534:O534)</f>
        <v>1324250</v>
      </c>
      <c r="Q534" s="3">
        <f t="shared" si="155"/>
        <v>1229250</v>
      </c>
      <c r="R534" s="3">
        <f t="shared" si="156"/>
        <v>873000</v>
      </c>
      <c r="S534" s="3">
        <v>5000</v>
      </c>
    </row>
    <row r="535" spans="1:19" x14ac:dyDescent="0.25">
      <c r="A535" s="153" t="s">
        <v>542</v>
      </c>
      <c r="B535" s="154" t="s">
        <v>197</v>
      </c>
      <c r="C535" s="153" t="s">
        <v>543</v>
      </c>
      <c r="D535" s="155">
        <v>50</v>
      </c>
      <c r="E535" s="153" t="s">
        <v>204</v>
      </c>
      <c r="F535" s="231" t="s">
        <v>544</v>
      </c>
      <c r="G535" s="28">
        <v>10000000</v>
      </c>
      <c r="H535" s="28"/>
      <c r="I535" s="28">
        <v>1915000</v>
      </c>
      <c r="J535" s="28">
        <v>2700000</v>
      </c>
      <c r="K535" s="28">
        <v>5250000</v>
      </c>
      <c r="L535" s="28">
        <v>6000000</v>
      </c>
      <c r="M535" s="28"/>
      <c r="N535" s="28"/>
      <c r="O535" s="28">
        <v>250000</v>
      </c>
      <c r="P535" s="3">
        <f t="shared" si="157"/>
        <v>16115000</v>
      </c>
      <c r="Q535" s="3">
        <f t="shared" si="155"/>
        <v>6115000</v>
      </c>
      <c r="R535" s="3">
        <f t="shared" si="156"/>
        <v>5865000</v>
      </c>
      <c r="S535" s="3"/>
    </row>
    <row r="536" spans="1:19" x14ac:dyDescent="0.25">
      <c r="A536" s="230" t="s">
        <v>545</v>
      </c>
      <c r="B536" s="154" t="s">
        <v>197</v>
      </c>
      <c r="C536" s="153" t="s">
        <v>546</v>
      </c>
      <c r="D536" s="155">
        <v>25</v>
      </c>
      <c r="E536" s="153" t="s">
        <v>204</v>
      </c>
      <c r="F536" s="232" t="s">
        <v>547</v>
      </c>
      <c r="G536" s="28">
        <v>4500000</v>
      </c>
      <c r="H536" s="28">
        <v>5000</v>
      </c>
      <c r="I536" s="28"/>
      <c r="J536" s="28">
        <v>5000000</v>
      </c>
      <c r="K536" s="28">
        <v>3000000</v>
      </c>
      <c r="L536" s="28"/>
      <c r="M536" s="28"/>
      <c r="N536" s="28"/>
      <c r="O536" s="28">
        <v>1291366</v>
      </c>
      <c r="P536" s="3">
        <f t="shared" si="157"/>
        <v>9291366</v>
      </c>
      <c r="Q536" s="3">
        <f t="shared" si="155"/>
        <v>4791366</v>
      </c>
      <c r="R536" s="3">
        <f t="shared" si="156"/>
        <v>3500000</v>
      </c>
      <c r="S536" s="3">
        <v>5000</v>
      </c>
    </row>
    <row r="537" spans="1:19" x14ac:dyDescent="0.25">
      <c r="A537" s="230" t="s">
        <v>548</v>
      </c>
      <c r="B537" s="154" t="s">
        <v>549</v>
      </c>
      <c r="C537" s="153" t="s">
        <v>550</v>
      </c>
      <c r="D537" s="155">
        <v>25</v>
      </c>
      <c r="E537" s="153" t="s">
        <v>200</v>
      </c>
      <c r="F537" s="232"/>
      <c r="G537" s="28"/>
      <c r="H537" s="28"/>
      <c r="I537" s="28">
        <v>180000</v>
      </c>
      <c r="J537" s="28">
        <v>1500000</v>
      </c>
      <c r="K537" s="28"/>
      <c r="L537" s="28"/>
      <c r="M537" s="28"/>
      <c r="N537" s="28"/>
      <c r="O537" s="28"/>
      <c r="P537" s="3">
        <f t="shared" si="157"/>
        <v>1680000</v>
      </c>
      <c r="Q537" s="3">
        <f t="shared" si="155"/>
        <v>1680000</v>
      </c>
      <c r="R537" s="3">
        <f t="shared" si="156"/>
        <v>1680000</v>
      </c>
      <c r="S537" s="3"/>
    </row>
    <row r="538" spans="1:19" x14ac:dyDescent="0.25">
      <c r="A538" s="230" t="s">
        <v>551</v>
      </c>
      <c r="B538" s="154" t="s">
        <v>197</v>
      </c>
      <c r="C538" s="159" t="s">
        <v>552</v>
      </c>
      <c r="D538" s="159">
        <v>25</v>
      </c>
      <c r="E538" s="159" t="s">
        <v>200</v>
      </c>
      <c r="F538" s="232"/>
      <c r="G538" s="28"/>
      <c r="H538" s="28"/>
      <c r="I538" s="28">
        <v>1900000</v>
      </c>
      <c r="J538" s="28"/>
      <c r="K538" s="28"/>
      <c r="L538" s="28"/>
      <c r="M538" s="28"/>
      <c r="N538" s="28"/>
      <c r="O538" s="28">
        <v>100000</v>
      </c>
      <c r="P538" s="3">
        <f t="shared" si="157"/>
        <v>2000000</v>
      </c>
      <c r="Q538" s="3">
        <f t="shared" si="155"/>
        <v>2000000</v>
      </c>
      <c r="R538" s="3">
        <f t="shared" si="156"/>
        <v>1900000</v>
      </c>
      <c r="S538" s="3"/>
    </row>
    <row r="539" spans="1:19" x14ac:dyDescent="0.25">
      <c r="A539" s="232" t="s">
        <v>553</v>
      </c>
      <c r="B539" s="154" t="s">
        <v>549</v>
      </c>
      <c r="C539" s="155" t="s">
        <v>554</v>
      </c>
      <c r="D539" s="159">
        <v>25</v>
      </c>
      <c r="E539" s="156" t="s">
        <v>204</v>
      </c>
      <c r="F539" s="232"/>
      <c r="G539" s="28"/>
      <c r="H539" s="28"/>
      <c r="I539" s="28">
        <v>50000</v>
      </c>
      <c r="J539" s="28">
        <v>100000</v>
      </c>
      <c r="K539" s="28">
        <v>50000</v>
      </c>
      <c r="L539" s="28"/>
      <c r="M539" s="28"/>
      <c r="N539" s="28"/>
      <c r="O539" s="28"/>
      <c r="P539" s="3">
        <f t="shared" si="157"/>
        <v>200000</v>
      </c>
      <c r="Q539" s="3">
        <f t="shared" si="155"/>
        <v>200000</v>
      </c>
      <c r="R539" s="3">
        <f t="shared" si="156"/>
        <v>200000</v>
      </c>
      <c r="S539" s="3"/>
    </row>
    <row r="540" spans="1:19" x14ac:dyDescent="0.25">
      <c r="A540" s="230" t="s">
        <v>555</v>
      </c>
      <c r="B540" s="154" t="s">
        <v>549</v>
      </c>
      <c r="C540" s="153" t="s">
        <v>556</v>
      </c>
      <c r="D540" s="155">
        <v>25</v>
      </c>
      <c r="E540" s="153" t="s">
        <v>204</v>
      </c>
      <c r="F540" s="232" t="s">
        <v>557</v>
      </c>
      <c r="G540" s="28"/>
      <c r="H540" s="28">
        <v>5000</v>
      </c>
      <c r="I540" s="28"/>
      <c r="J540" s="28">
        <v>5000000</v>
      </c>
      <c r="K540" s="28"/>
      <c r="L540" s="28"/>
      <c r="M540" s="28"/>
      <c r="N540" s="28"/>
      <c r="O540" s="28"/>
      <c r="P540" s="3">
        <f t="shared" si="157"/>
        <v>5000000</v>
      </c>
      <c r="Q540" s="3">
        <f t="shared" si="155"/>
        <v>5000000</v>
      </c>
      <c r="R540" s="3">
        <f t="shared" si="156"/>
        <v>5000000</v>
      </c>
      <c r="S540" s="3">
        <v>5000</v>
      </c>
    </row>
    <row r="541" spans="1:19" x14ac:dyDescent="0.25">
      <c r="A541" s="232" t="s">
        <v>558</v>
      </c>
      <c r="B541" s="154" t="s">
        <v>559</v>
      </c>
      <c r="C541" s="155" t="s">
        <v>552</v>
      </c>
      <c r="D541" s="159">
        <v>25</v>
      </c>
      <c r="E541" s="156" t="s">
        <v>200</v>
      </c>
      <c r="F541" s="232"/>
      <c r="G541" s="28"/>
      <c r="H541" s="28">
        <v>1000</v>
      </c>
      <c r="I541" s="28"/>
      <c r="J541" s="28"/>
      <c r="K541" s="28"/>
      <c r="L541" s="28"/>
      <c r="M541" s="28"/>
      <c r="N541" s="28">
        <v>1500000</v>
      </c>
      <c r="O541" s="28"/>
      <c r="P541" s="3">
        <f t="shared" si="157"/>
        <v>1500000</v>
      </c>
      <c r="Q541" s="3">
        <f t="shared" si="155"/>
        <v>1500000</v>
      </c>
      <c r="R541" s="3">
        <f t="shared" si="156"/>
        <v>1500000</v>
      </c>
      <c r="S541" s="3">
        <v>1000</v>
      </c>
    </row>
    <row r="542" spans="1:19" x14ac:dyDescent="0.25">
      <c r="A542" s="232" t="s">
        <v>560</v>
      </c>
      <c r="B542" s="154" t="s">
        <v>197</v>
      </c>
      <c r="C542" s="155" t="s">
        <v>561</v>
      </c>
      <c r="D542" s="159">
        <v>25</v>
      </c>
      <c r="E542" s="156" t="s">
        <v>204</v>
      </c>
      <c r="F542" s="232" t="s">
        <v>504</v>
      </c>
      <c r="G542" s="28">
        <v>300000</v>
      </c>
      <c r="H542" s="28"/>
      <c r="I542" s="28">
        <v>300000</v>
      </c>
      <c r="J542" s="28"/>
      <c r="K542" s="28"/>
      <c r="L542" s="28"/>
      <c r="M542" s="28"/>
      <c r="N542" s="28"/>
      <c r="O542" s="28"/>
      <c r="P542" s="3">
        <f t="shared" si="157"/>
        <v>300000</v>
      </c>
      <c r="Q542" s="3"/>
      <c r="R542" s="3"/>
      <c r="S542" s="3"/>
    </row>
    <row r="543" spans="1:19" x14ac:dyDescent="0.25">
      <c r="A543" s="232" t="s">
        <v>562</v>
      </c>
      <c r="B543" s="154" t="s">
        <v>197</v>
      </c>
      <c r="C543" s="155" t="s">
        <v>563</v>
      </c>
      <c r="D543" s="159">
        <v>25</v>
      </c>
      <c r="E543" s="156" t="s">
        <v>204</v>
      </c>
      <c r="F543" s="232"/>
      <c r="G543" s="28"/>
      <c r="H543" s="28"/>
      <c r="I543" s="28"/>
      <c r="J543" s="28">
        <v>1000000</v>
      </c>
      <c r="K543" s="28"/>
      <c r="L543" s="28"/>
      <c r="M543" s="28"/>
      <c r="N543" s="28">
        <v>10000000</v>
      </c>
      <c r="O543" s="28"/>
      <c r="P543" s="3">
        <f t="shared" si="157"/>
        <v>11000000</v>
      </c>
      <c r="Q543" s="3">
        <f t="shared" si="155"/>
        <v>11000000</v>
      </c>
      <c r="R543" s="3">
        <f t="shared" si="156"/>
        <v>11000000</v>
      </c>
      <c r="S543" s="3"/>
    </row>
    <row r="544" spans="1:19" x14ac:dyDescent="0.25">
      <c r="A544" s="230" t="s">
        <v>564</v>
      </c>
      <c r="B544" s="154" t="s">
        <v>559</v>
      </c>
      <c r="C544" s="153" t="s">
        <v>565</v>
      </c>
      <c r="D544" s="155">
        <v>25</v>
      </c>
      <c r="E544" s="153" t="s">
        <v>204</v>
      </c>
      <c r="F544" s="232"/>
      <c r="G544" s="28"/>
      <c r="H544" s="28">
        <v>15000</v>
      </c>
      <c r="I544" s="28"/>
      <c r="J544" s="28"/>
      <c r="K544" s="28"/>
      <c r="L544" s="28"/>
      <c r="M544" s="28"/>
      <c r="N544" s="28"/>
      <c r="O544" s="28"/>
      <c r="P544" s="3"/>
      <c r="Q544" s="3"/>
      <c r="R544" s="3"/>
      <c r="S544" s="3">
        <v>15000</v>
      </c>
    </row>
    <row r="545" spans="1:19" x14ac:dyDescent="0.25">
      <c r="A545" s="230" t="s">
        <v>848</v>
      </c>
      <c r="B545" s="154" t="s">
        <v>197</v>
      </c>
      <c r="C545" s="153" t="s">
        <v>566</v>
      </c>
      <c r="D545" s="155">
        <v>25</v>
      </c>
      <c r="E545" s="153" t="s">
        <v>204</v>
      </c>
      <c r="F545" s="232" t="s">
        <v>567</v>
      </c>
      <c r="G545" s="28"/>
      <c r="H545" s="28"/>
      <c r="I545" s="28"/>
      <c r="J545" s="28"/>
      <c r="K545" s="28"/>
      <c r="L545" s="28"/>
      <c r="M545" s="28"/>
      <c r="N545" s="28"/>
      <c r="O545" s="28">
        <v>646896</v>
      </c>
      <c r="P545" s="3">
        <f t="shared" si="157"/>
        <v>646896</v>
      </c>
      <c r="Q545" s="3">
        <f t="shared" si="155"/>
        <v>646896</v>
      </c>
      <c r="R545" s="3"/>
      <c r="S545" s="3"/>
    </row>
    <row r="546" spans="1:19" x14ac:dyDescent="0.25">
      <c r="A546" s="230" t="s">
        <v>568</v>
      </c>
      <c r="B546" s="154" t="s">
        <v>197</v>
      </c>
      <c r="C546" s="153" t="s">
        <v>566</v>
      </c>
      <c r="D546" s="155">
        <v>25</v>
      </c>
      <c r="E546" s="153" t="s">
        <v>204</v>
      </c>
      <c r="F546" s="232" t="s">
        <v>567</v>
      </c>
      <c r="G546" s="28"/>
      <c r="H546" s="28"/>
      <c r="I546" s="28"/>
      <c r="J546" s="28"/>
      <c r="K546" s="28"/>
      <c r="L546" s="28"/>
      <c r="M546" s="28"/>
      <c r="N546" s="28"/>
      <c r="O546" s="28">
        <v>112781</v>
      </c>
      <c r="P546" s="3">
        <f t="shared" si="157"/>
        <v>112781</v>
      </c>
      <c r="Q546" s="3">
        <f t="shared" si="155"/>
        <v>112781</v>
      </c>
      <c r="R546" s="3"/>
      <c r="S546" s="3"/>
    </row>
    <row r="547" spans="1:19" x14ac:dyDescent="0.25">
      <c r="A547" s="230" t="s">
        <v>569</v>
      </c>
      <c r="B547" s="154" t="s">
        <v>197</v>
      </c>
      <c r="C547" s="153" t="s">
        <v>566</v>
      </c>
      <c r="D547" s="153">
        <v>50</v>
      </c>
      <c r="E547" s="153" t="s">
        <v>204</v>
      </c>
      <c r="F547" s="232" t="s">
        <v>570</v>
      </c>
      <c r="G547" s="28">
        <v>5640000</v>
      </c>
      <c r="H547" s="28"/>
      <c r="I547" s="28"/>
      <c r="J547" s="28">
        <v>2820000</v>
      </c>
      <c r="K547" s="28">
        <v>2820000</v>
      </c>
      <c r="L547" s="28"/>
      <c r="M547" s="28"/>
      <c r="N547" s="28"/>
      <c r="O547" s="28">
        <v>116132</v>
      </c>
      <c r="P547" s="3">
        <f t="shared" si="157"/>
        <v>5756132</v>
      </c>
      <c r="Q547" s="3">
        <f t="shared" si="155"/>
        <v>116132</v>
      </c>
      <c r="R547" s="3"/>
      <c r="S547" s="3"/>
    </row>
    <row r="548" spans="1:19" x14ac:dyDescent="0.25">
      <c r="A548" s="230" t="s">
        <v>571</v>
      </c>
      <c r="B548" s="154" t="s">
        <v>197</v>
      </c>
      <c r="C548" s="153" t="s">
        <v>566</v>
      </c>
      <c r="D548" s="155">
        <v>25</v>
      </c>
      <c r="E548" s="153" t="s">
        <v>200</v>
      </c>
      <c r="F548" s="232" t="s">
        <v>572</v>
      </c>
      <c r="G548" s="28">
        <v>183327</v>
      </c>
      <c r="H548" s="28"/>
      <c r="I548" s="28"/>
      <c r="J548" s="28"/>
      <c r="K548" s="28">
        <v>215228</v>
      </c>
      <c r="L548" s="28"/>
      <c r="M548" s="28"/>
      <c r="N548" s="28"/>
      <c r="O548" s="28">
        <v>44308</v>
      </c>
      <c r="P548" s="3">
        <f t="shared" si="157"/>
        <v>259536</v>
      </c>
      <c r="Q548" s="3">
        <f t="shared" si="155"/>
        <v>76209</v>
      </c>
      <c r="R548" s="3">
        <f t="shared" si="156"/>
        <v>31901</v>
      </c>
      <c r="S548" s="3"/>
    </row>
    <row r="549" spans="1:19" x14ac:dyDescent="0.25">
      <c r="A549" s="230" t="s">
        <v>573</v>
      </c>
      <c r="B549" s="154" t="s">
        <v>197</v>
      </c>
      <c r="C549" s="153" t="s">
        <v>574</v>
      </c>
      <c r="D549" s="155">
        <v>25</v>
      </c>
      <c r="E549" s="153" t="s">
        <v>204</v>
      </c>
      <c r="F549" s="232" t="s">
        <v>498</v>
      </c>
      <c r="G549" s="28">
        <v>1387958</v>
      </c>
      <c r="H549" s="28"/>
      <c r="I549" s="28"/>
      <c r="J549" s="28"/>
      <c r="K549" s="28">
        <v>950000</v>
      </c>
      <c r="L549" s="28">
        <v>950000</v>
      </c>
      <c r="M549" s="28"/>
      <c r="N549" s="28"/>
      <c r="O549" s="28">
        <v>254069</v>
      </c>
      <c r="P549" s="3">
        <f t="shared" si="157"/>
        <v>2154069</v>
      </c>
      <c r="Q549" s="3">
        <f t="shared" si="155"/>
        <v>766111</v>
      </c>
      <c r="R549" s="3">
        <f t="shared" si="156"/>
        <v>512042</v>
      </c>
      <c r="S549" s="3"/>
    </row>
    <row r="550" spans="1:19" x14ac:dyDescent="0.25">
      <c r="A550" s="230" t="s">
        <v>575</v>
      </c>
      <c r="B550" s="154" t="s">
        <v>197</v>
      </c>
      <c r="C550" s="153" t="s">
        <v>566</v>
      </c>
      <c r="D550" s="155">
        <v>25</v>
      </c>
      <c r="E550" s="153" t="s">
        <v>204</v>
      </c>
      <c r="F550" s="232" t="s">
        <v>576</v>
      </c>
      <c r="G550" s="28">
        <v>1045395</v>
      </c>
      <c r="H550" s="28">
        <v>7357</v>
      </c>
      <c r="I550" s="28">
        <v>1200000</v>
      </c>
      <c r="J550" s="28">
        <v>1231060</v>
      </c>
      <c r="K550" s="28"/>
      <c r="L550" s="28"/>
      <c r="M550" s="28"/>
      <c r="N550" s="28"/>
      <c r="O550" s="28">
        <v>143074</v>
      </c>
      <c r="P550" s="3">
        <f t="shared" si="157"/>
        <v>2574134</v>
      </c>
      <c r="Q550" s="3">
        <f t="shared" si="155"/>
        <v>1528739</v>
      </c>
      <c r="R550" s="3">
        <f t="shared" si="156"/>
        <v>1385665</v>
      </c>
      <c r="S550" s="3">
        <v>7357</v>
      </c>
    </row>
    <row r="551" spans="1:19" x14ac:dyDescent="0.25">
      <c r="A551" s="230" t="s">
        <v>577</v>
      </c>
      <c r="B551" s="154" t="s">
        <v>197</v>
      </c>
      <c r="C551" s="153" t="s">
        <v>566</v>
      </c>
      <c r="D551" s="155">
        <v>25</v>
      </c>
      <c r="E551" s="153" t="s">
        <v>204</v>
      </c>
      <c r="F551" s="232" t="s">
        <v>498</v>
      </c>
      <c r="G551" s="28">
        <v>3652520</v>
      </c>
      <c r="H551" s="28">
        <v>15868</v>
      </c>
      <c r="I551" s="28"/>
      <c r="J551" s="28">
        <v>600000</v>
      </c>
      <c r="K551" s="28">
        <v>2500000</v>
      </c>
      <c r="L551" s="28">
        <v>2500000</v>
      </c>
      <c r="M551" s="28"/>
      <c r="N551" s="28"/>
      <c r="O551" s="28">
        <v>422738</v>
      </c>
      <c r="P551" s="3">
        <f t="shared" si="157"/>
        <v>6022738</v>
      </c>
      <c r="Q551" s="3">
        <f t="shared" si="155"/>
        <v>2370218</v>
      </c>
      <c r="R551" s="3">
        <f t="shared" si="156"/>
        <v>1947480</v>
      </c>
      <c r="S551" s="3">
        <v>15868</v>
      </c>
    </row>
    <row r="552" spans="1:19" x14ac:dyDescent="0.25">
      <c r="A552" s="230" t="s">
        <v>578</v>
      </c>
      <c r="B552" s="154" t="s">
        <v>197</v>
      </c>
      <c r="C552" s="153" t="s">
        <v>579</v>
      </c>
      <c r="D552" s="155">
        <v>25</v>
      </c>
      <c r="E552" s="153" t="s">
        <v>204</v>
      </c>
      <c r="F552" s="232"/>
      <c r="G552" s="28"/>
      <c r="H552" s="28">
        <v>2000</v>
      </c>
      <c r="I552" s="28"/>
      <c r="J552" s="28"/>
      <c r="K552" s="28">
        <v>400000</v>
      </c>
      <c r="L552" s="28"/>
      <c r="M552" s="28"/>
      <c r="N552" s="28"/>
      <c r="O552" s="28"/>
      <c r="P552" s="3">
        <f t="shared" si="157"/>
        <v>400000</v>
      </c>
      <c r="Q552" s="3">
        <f t="shared" si="155"/>
        <v>400000</v>
      </c>
      <c r="R552" s="3">
        <f t="shared" si="156"/>
        <v>400000</v>
      </c>
      <c r="S552" s="3"/>
    </row>
    <row r="553" spans="1:19" x14ac:dyDescent="0.25">
      <c r="A553" s="154"/>
      <c r="B553" s="154"/>
      <c r="C553" s="154"/>
      <c r="D553" s="154"/>
      <c r="E553" s="154"/>
      <c r="F553" s="154"/>
      <c r="G553" s="4">
        <f>SUM(G533:G552)</f>
        <v>27016200</v>
      </c>
      <c r="H553" s="4">
        <f t="shared" ref="H553:S553" si="158">SUM(H533:H552)</f>
        <v>57225</v>
      </c>
      <c r="I553" s="4">
        <f t="shared" si="158"/>
        <v>6985613</v>
      </c>
      <c r="J553" s="4">
        <f t="shared" si="158"/>
        <v>19951060</v>
      </c>
      <c r="K553" s="4">
        <f t="shared" si="158"/>
        <v>15185228</v>
      </c>
      <c r="L553" s="4">
        <f t="shared" si="158"/>
        <v>9450000</v>
      </c>
      <c r="M553" s="4">
        <f t="shared" si="158"/>
        <v>0</v>
      </c>
      <c r="N553" s="4">
        <f t="shared" si="158"/>
        <v>11500000</v>
      </c>
      <c r="O553" s="4">
        <f t="shared" si="158"/>
        <v>3910577</v>
      </c>
      <c r="P553" s="4">
        <f t="shared" si="158"/>
        <v>66982478</v>
      </c>
      <c r="Q553" s="4">
        <f t="shared" si="158"/>
        <v>39966278</v>
      </c>
      <c r="R553" s="4">
        <f t="shared" si="158"/>
        <v>36055701</v>
      </c>
      <c r="S553" s="4">
        <f t="shared" si="158"/>
        <v>55225</v>
      </c>
    </row>
    <row r="554" spans="1:19" x14ac:dyDescent="0.25">
      <c r="A554" s="150" t="s">
        <v>25</v>
      </c>
      <c r="B554" s="151"/>
      <c r="C554" s="152"/>
      <c r="D554" s="152"/>
      <c r="E554" s="152"/>
      <c r="F554" s="152"/>
      <c r="G554" s="9"/>
      <c r="H554" s="9"/>
      <c r="I554" s="72"/>
      <c r="J554" s="72"/>
      <c r="K554" s="72"/>
      <c r="L554" s="72"/>
      <c r="M554" s="72"/>
      <c r="N554" s="72"/>
      <c r="O554" s="9"/>
      <c r="P554" s="9"/>
      <c r="Q554" s="9"/>
      <c r="R554" s="9"/>
      <c r="S554" s="9"/>
    </row>
    <row r="555" spans="1:19" x14ac:dyDescent="0.25">
      <c r="A555" s="153" t="s">
        <v>580</v>
      </c>
      <c r="B555" s="154" t="s">
        <v>549</v>
      </c>
      <c r="C555" s="153" t="s">
        <v>290</v>
      </c>
      <c r="D555" s="155">
        <v>10</v>
      </c>
      <c r="E555" s="153" t="s">
        <v>200</v>
      </c>
      <c r="F555" s="153"/>
      <c r="G555" s="11"/>
      <c r="H555" s="12"/>
      <c r="I555" s="11"/>
      <c r="J555" s="11">
        <v>7000</v>
      </c>
      <c r="K555" s="6"/>
      <c r="L555" s="6"/>
      <c r="M555" s="6"/>
      <c r="N555" s="11"/>
      <c r="O555" s="11"/>
      <c r="P555" s="3">
        <f>SUM(I555:O555)</f>
        <v>7000</v>
      </c>
      <c r="Q555" s="3">
        <f t="shared" ref="Q555:Q556" si="159">(P555-G555)</f>
        <v>7000</v>
      </c>
      <c r="R555" s="3">
        <f t="shared" ref="R555:R556" si="160">(Q555-O555)</f>
        <v>7000</v>
      </c>
      <c r="S555" s="3"/>
    </row>
    <row r="556" spans="1:19" x14ac:dyDescent="0.25">
      <c r="A556" s="156" t="s">
        <v>581</v>
      </c>
      <c r="B556" s="162" t="s">
        <v>197</v>
      </c>
      <c r="C556" s="156" t="s">
        <v>582</v>
      </c>
      <c r="D556" s="154">
        <v>12</v>
      </c>
      <c r="E556" s="154" t="s">
        <v>200</v>
      </c>
      <c r="F556" s="158" t="s">
        <v>572</v>
      </c>
      <c r="G556" s="6">
        <v>3708289</v>
      </c>
      <c r="H556" s="6"/>
      <c r="I556" s="6">
        <v>4353590</v>
      </c>
      <c r="J556" s="6"/>
      <c r="K556" s="6"/>
      <c r="L556" s="6"/>
      <c r="M556" s="6"/>
      <c r="N556" s="6"/>
      <c r="O556" s="6"/>
      <c r="P556" s="3">
        <f>SUM(I556:O556)</f>
        <v>4353590</v>
      </c>
      <c r="Q556" s="3">
        <f t="shared" si="159"/>
        <v>645301</v>
      </c>
      <c r="R556" s="3">
        <f t="shared" si="160"/>
        <v>645301</v>
      </c>
      <c r="S556" s="3"/>
    </row>
    <row r="557" spans="1:19" x14ac:dyDescent="0.25">
      <c r="A557" s="154"/>
      <c r="B557" s="157"/>
      <c r="C557" s="154"/>
      <c r="D557" s="158"/>
      <c r="E557" s="154"/>
      <c r="F557" s="158"/>
      <c r="G557" s="4">
        <f>SUM(G555:G556)</f>
        <v>3708289</v>
      </c>
      <c r="H557" s="4">
        <f t="shared" ref="H557:S557" si="161">SUM(H555:H556)</f>
        <v>0</v>
      </c>
      <c r="I557" s="4">
        <f t="shared" si="161"/>
        <v>4353590</v>
      </c>
      <c r="J557" s="4">
        <f t="shared" si="161"/>
        <v>7000</v>
      </c>
      <c r="K557" s="4">
        <f t="shared" si="161"/>
        <v>0</v>
      </c>
      <c r="L557" s="4">
        <f t="shared" si="161"/>
        <v>0</v>
      </c>
      <c r="M557" s="4">
        <f t="shared" si="161"/>
        <v>0</v>
      </c>
      <c r="N557" s="4">
        <f t="shared" si="161"/>
        <v>0</v>
      </c>
      <c r="O557" s="4">
        <f t="shared" si="161"/>
        <v>0</v>
      </c>
      <c r="P557" s="4">
        <f t="shared" si="161"/>
        <v>4360590</v>
      </c>
      <c r="Q557" s="4">
        <f t="shared" si="161"/>
        <v>652301</v>
      </c>
      <c r="R557" s="4">
        <f t="shared" si="161"/>
        <v>652301</v>
      </c>
      <c r="S557" s="4">
        <f t="shared" si="161"/>
        <v>0</v>
      </c>
    </row>
    <row r="558" spans="1:19" x14ac:dyDescent="0.25">
      <c r="A558" s="150" t="s">
        <v>26</v>
      </c>
      <c r="B558" s="151"/>
      <c r="C558" s="152"/>
      <c r="D558" s="152"/>
      <c r="E558" s="152"/>
      <c r="F558" s="152"/>
      <c r="G558" s="9"/>
      <c r="H558" s="9"/>
      <c r="I558" s="72"/>
      <c r="J558" s="72"/>
      <c r="K558" s="72"/>
      <c r="L558" s="72"/>
      <c r="M558" s="72"/>
      <c r="N558" s="72"/>
      <c r="O558" s="9"/>
      <c r="P558" s="9"/>
      <c r="Q558" s="9"/>
      <c r="R558" s="9"/>
      <c r="S558" s="9"/>
    </row>
    <row r="559" spans="1:19" x14ac:dyDescent="0.25">
      <c r="A559" s="153" t="s">
        <v>583</v>
      </c>
      <c r="B559" s="154" t="s">
        <v>197</v>
      </c>
      <c r="C559" s="153" t="s">
        <v>584</v>
      </c>
      <c r="D559" s="153">
        <v>25</v>
      </c>
      <c r="E559" s="153" t="s">
        <v>204</v>
      </c>
      <c r="F559" s="156"/>
      <c r="G559" s="6"/>
      <c r="H559" s="6"/>
      <c r="I559" s="1">
        <v>146250</v>
      </c>
      <c r="J559" s="1">
        <v>142500</v>
      </c>
      <c r="K559" s="1">
        <v>81250</v>
      </c>
      <c r="L559" s="1">
        <v>92500</v>
      </c>
      <c r="M559" s="1">
        <v>75000</v>
      </c>
      <c r="N559" s="6"/>
      <c r="O559" s="2"/>
      <c r="P559" s="3">
        <f>SUM(I559:O559)</f>
        <v>537500</v>
      </c>
      <c r="Q559" s="3">
        <f t="shared" ref="Q559:Q560" si="162">(P559-G559)</f>
        <v>537500</v>
      </c>
      <c r="R559" s="3">
        <f t="shared" ref="R559:R560" si="163">(Q559-O559)</f>
        <v>537500</v>
      </c>
      <c r="S559" s="3"/>
    </row>
    <row r="560" spans="1:19" x14ac:dyDescent="0.25">
      <c r="A560" s="156" t="s">
        <v>585</v>
      </c>
      <c r="B560" s="162" t="s">
        <v>197</v>
      </c>
      <c r="C560" s="154" t="s">
        <v>584</v>
      </c>
      <c r="D560" s="154">
        <v>25</v>
      </c>
      <c r="E560" s="154" t="s">
        <v>204</v>
      </c>
      <c r="F560" s="154"/>
      <c r="G560" s="6"/>
      <c r="H560" s="6"/>
      <c r="I560" s="1"/>
      <c r="J560" s="1">
        <v>3050000</v>
      </c>
      <c r="K560" s="1">
        <v>2850000</v>
      </c>
      <c r="L560" s="1">
        <v>1625000</v>
      </c>
      <c r="M560" s="1">
        <v>3700000</v>
      </c>
      <c r="N560" s="6"/>
      <c r="O560" s="2"/>
      <c r="P560" s="3">
        <f>SUM(I560:O560)</f>
        <v>11225000</v>
      </c>
      <c r="Q560" s="3">
        <f t="shared" si="162"/>
        <v>11225000</v>
      </c>
      <c r="R560" s="3">
        <f t="shared" si="163"/>
        <v>11225000</v>
      </c>
      <c r="S560" s="3"/>
    </row>
    <row r="561" spans="1:19" x14ac:dyDescent="0.25">
      <c r="A561" s="154"/>
      <c r="B561" s="157"/>
      <c r="C561" s="154"/>
      <c r="D561" s="158"/>
      <c r="E561" s="154"/>
      <c r="F561" s="158"/>
      <c r="G561" s="33">
        <f>SUM(G559:G560)</f>
        <v>0</v>
      </c>
      <c r="H561" s="33">
        <f t="shared" ref="H561:S561" si="164">SUM(H559:H560)</f>
        <v>0</v>
      </c>
      <c r="I561" s="33">
        <f t="shared" si="164"/>
        <v>146250</v>
      </c>
      <c r="J561" s="33">
        <f t="shared" si="164"/>
        <v>3192500</v>
      </c>
      <c r="K561" s="33">
        <f t="shared" si="164"/>
        <v>2931250</v>
      </c>
      <c r="L561" s="33">
        <f t="shared" si="164"/>
        <v>1717500</v>
      </c>
      <c r="M561" s="33">
        <f t="shared" si="164"/>
        <v>3775000</v>
      </c>
      <c r="N561" s="33">
        <f t="shared" si="164"/>
        <v>0</v>
      </c>
      <c r="O561" s="33">
        <f t="shared" si="164"/>
        <v>0</v>
      </c>
      <c r="P561" s="33">
        <f t="shared" si="164"/>
        <v>11762500</v>
      </c>
      <c r="Q561" s="33">
        <f t="shared" si="164"/>
        <v>11762500</v>
      </c>
      <c r="R561" s="33">
        <f t="shared" si="164"/>
        <v>11762500</v>
      </c>
      <c r="S561" s="33">
        <f t="shared" si="164"/>
        <v>0</v>
      </c>
    </row>
    <row r="562" spans="1:19" x14ac:dyDescent="0.25">
      <c r="A562" s="150" t="s">
        <v>27</v>
      </c>
      <c r="B562" s="151"/>
      <c r="C562" s="152"/>
      <c r="D562" s="152"/>
      <c r="E562" s="152"/>
      <c r="F562" s="152"/>
      <c r="G562" s="9"/>
      <c r="H562" s="9"/>
      <c r="I562" s="72"/>
      <c r="J562" s="72"/>
      <c r="K562" s="72"/>
      <c r="L562" s="72"/>
      <c r="M562" s="72"/>
      <c r="N562" s="72"/>
      <c r="O562" s="9"/>
      <c r="P562" s="9"/>
      <c r="Q562" s="9" t="s">
        <v>28</v>
      </c>
      <c r="R562" s="9"/>
      <c r="S562" s="8"/>
    </row>
    <row r="563" spans="1:19" x14ac:dyDescent="0.25">
      <c r="A563" s="153" t="s">
        <v>586</v>
      </c>
      <c r="B563" s="154"/>
      <c r="C563" s="153"/>
      <c r="D563" s="155"/>
      <c r="E563" s="153"/>
      <c r="F563" s="153">
        <v>1000</v>
      </c>
      <c r="G563" s="11"/>
      <c r="H563" s="2"/>
      <c r="I563" s="11">
        <v>35000</v>
      </c>
      <c r="J563" s="11"/>
      <c r="K563" s="6"/>
      <c r="L563" s="6"/>
      <c r="M563" s="6"/>
      <c r="N563" s="11"/>
      <c r="O563" s="11"/>
      <c r="P563" s="3">
        <f>SUM(I563:O563)</f>
        <v>35000</v>
      </c>
      <c r="Q563" s="3">
        <f t="shared" ref="Q563:Q565" si="165">(P563-G563)</f>
        <v>35000</v>
      </c>
      <c r="R563" s="3">
        <f t="shared" ref="R563:R565" si="166">(Q563-O563)</f>
        <v>35000</v>
      </c>
      <c r="S563" s="3"/>
    </row>
    <row r="564" spans="1:19" x14ac:dyDescent="0.25">
      <c r="A564" s="153" t="s">
        <v>587</v>
      </c>
      <c r="B564" s="154"/>
      <c r="C564" s="153"/>
      <c r="D564" s="155"/>
      <c r="E564" s="153"/>
      <c r="F564" s="153">
        <v>500</v>
      </c>
      <c r="G564" s="11"/>
      <c r="H564" s="2"/>
      <c r="I564" s="11">
        <v>42000</v>
      </c>
      <c r="J564" s="11"/>
      <c r="K564" s="6"/>
      <c r="L564" s="6"/>
      <c r="M564" s="6"/>
      <c r="N564" s="11"/>
      <c r="O564" s="11"/>
      <c r="P564" s="3">
        <f t="shared" ref="P564:P565" si="167">SUM(I564:O564)</f>
        <v>42000</v>
      </c>
      <c r="Q564" s="3">
        <f t="shared" si="165"/>
        <v>42000</v>
      </c>
      <c r="R564" s="3">
        <f t="shared" si="166"/>
        <v>42000</v>
      </c>
      <c r="S564" s="3"/>
    </row>
    <row r="565" spans="1:19" x14ac:dyDescent="0.25">
      <c r="A565" s="154" t="s">
        <v>588</v>
      </c>
      <c r="B565" s="154"/>
      <c r="C565" s="153"/>
      <c r="D565" s="155"/>
      <c r="E565" s="153"/>
      <c r="F565" s="153"/>
      <c r="G565" s="11"/>
      <c r="H565" s="2"/>
      <c r="I565" s="11">
        <v>3000</v>
      </c>
      <c r="J565" s="11"/>
      <c r="K565" s="6"/>
      <c r="L565" s="6"/>
      <c r="M565" s="6"/>
      <c r="N565" s="11"/>
      <c r="O565" s="11"/>
      <c r="P565" s="3">
        <f t="shared" si="167"/>
        <v>3000</v>
      </c>
      <c r="Q565" s="3">
        <f t="shared" si="165"/>
        <v>3000</v>
      </c>
      <c r="R565" s="3">
        <f t="shared" si="166"/>
        <v>3000</v>
      </c>
      <c r="S565" s="3"/>
    </row>
    <row r="566" spans="1:19" x14ac:dyDescent="0.25">
      <c r="A566" s="154"/>
      <c r="B566" s="154"/>
      <c r="C566" s="156"/>
      <c r="D566" s="159"/>
      <c r="E566" s="156"/>
      <c r="F566" s="159"/>
      <c r="G566" s="4">
        <f>SUM(G563:G565)</f>
        <v>0</v>
      </c>
      <c r="H566" s="4">
        <f t="shared" ref="H566:S566" si="168">SUM(H563:H565)</f>
        <v>0</v>
      </c>
      <c r="I566" s="4">
        <f t="shared" si="168"/>
        <v>80000</v>
      </c>
      <c r="J566" s="4">
        <f t="shared" si="168"/>
        <v>0</v>
      </c>
      <c r="K566" s="4">
        <f t="shared" si="168"/>
        <v>0</v>
      </c>
      <c r="L566" s="4">
        <f t="shared" si="168"/>
        <v>0</v>
      </c>
      <c r="M566" s="4">
        <f t="shared" si="168"/>
        <v>0</v>
      </c>
      <c r="N566" s="4">
        <f t="shared" si="168"/>
        <v>0</v>
      </c>
      <c r="O566" s="4">
        <f t="shared" si="168"/>
        <v>0</v>
      </c>
      <c r="P566" s="4">
        <f t="shared" si="168"/>
        <v>80000</v>
      </c>
      <c r="Q566" s="4">
        <f t="shared" si="168"/>
        <v>80000</v>
      </c>
      <c r="R566" s="4">
        <f t="shared" si="168"/>
        <v>80000</v>
      </c>
      <c r="S566" s="4">
        <f t="shared" si="168"/>
        <v>0</v>
      </c>
    </row>
    <row r="567" spans="1:19" x14ac:dyDescent="0.25">
      <c r="A567" s="160" t="s">
        <v>29</v>
      </c>
      <c r="B567" s="160"/>
      <c r="C567" s="161"/>
      <c r="D567" s="161"/>
      <c r="E567" s="161"/>
      <c r="F567" s="161"/>
      <c r="G567" s="4">
        <f t="shared" ref="G567:S567" si="169">SUM(G566,G557,G553,G561)</f>
        <v>30724489</v>
      </c>
      <c r="H567" s="4">
        <f t="shared" si="169"/>
        <v>57225</v>
      </c>
      <c r="I567" s="4">
        <f t="shared" si="169"/>
        <v>11565453</v>
      </c>
      <c r="J567" s="4">
        <f t="shared" si="169"/>
        <v>23150560</v>
      </c>
      <c r="K567" s="4">
        <f t="shared" si="169"/>
        <v>18116478</v>
      </c>
      <c r="L567" s="4">
        <f t="shared" si="169"/>
        <v>11167500</v>
      </c>
      <c r="M567" s="4">
        <f t="shared" si="169"/>
        <v>3775000</v>
      </c>
      <c r="N567" s="4">
        <f t="shared" si="169"/>
        <v>11500000</v>
      </c>
      <c r="O567" s="4">
        <f t="shared" si="169"/>
        <v>3910577</v>
      </c>
      <c r="P567" s="4">
        <f t="shared" si="169"/>
        <v>83185568</v>
      </c>
      <c r="Q567" s="4">
        <f t="shared" si="169"/>
        <v>52461079</v>
      </c>
      <c r="R567" s="4">
        <f t="shared" si="169"/>
        <v>48550502</v>
      </c>
      <c r="S567" s="4">
        <f t="shared" si="169"/>
        <v>55225</v>
      </c>
    </row>
    <row r="568" spans="1:19" x14ac:dyDescent="0.25">
      <c r="A568" s="263" t="s">
        <v>589</v>
      </c>
      <c r="B568" s="263"/>
      <c r="C568" s="263"/>
      <c r="D568" s="263"/>
      <c r="E568" s="263"/>
      <c r="F568" s="263"/>
      <c r="G568" s="263"/>
      <c r="H568" s="263"/>
      <c r="I568" s="263"/>
      <c r="J568" s="263"/>
      <c r="K568" s="263"/>
      <c r="L568" s="263"/>
      <c r="M568" s="263"/>
      <c r="N568" s="263"/>
      <c r="O568" s="263"/>
      <c r="P568" s="263"/>
      <c r="Q568" s="263"/>
      <c r="R568" s="263"/>
      <c r="S568" s="263"/>
    </row>
    <row r="569" spans="1:19" x14ac:dyDescent="0.25">
      <c r="A569" s="263"/>
      <c r="B569" s="263"/>
      <c r="C569" s="263"/>
      <c r="D569" s="263"/>
      <c r="E569" s="263"/>
      <c r="F569" s="263"/>
      <c r="G569" s="263"/>
      <c r="H569" s="263"/>
      <c r="I569" s="263"/>
      <c r="J569" s="263"/>
      <c r="K569" s="263"/>
      <c r="L569" s="263"/>
      <c r="M569" s="263"/>
      <c r="N569" s="263"/>
      <c r="O569" s="263"/>
      <c r="P569" s="263"/>
      <c r="Q569" s="263"/>
      <c r="R569" s="263"/>
      <c r="S569" s="263"/>
    </row>
    <row r="570" spans="1:19" ht="47.25" x14ac:dyDescent="0.25">
      <c r="A570" s="149" t="s">
        <v>0</v>
      </c>
      <c r="B570" s="149" t="s">
        <v>1</v>
      </c>
      <c r="C570" s="149" t="s">
        <v>2</v>
      </c>
      <c r="D570" s="148" t="s">
        <v>3</v>
      </c>
      <c r="E570" s="149" t="s">
        <v>4</v>
      </c>
      <c r="F570" s="148" t="s">
        <v>5</v>
      </c>
      <c r="G570" s="15" t="s">
        <v>6</v>
      </c>
      <c r="H570" s="15" t="s">
        <v>7</v>
      </c>
      <c r="I570" s="16" t="s">
        <v>8</v>
      </c>
      <c r="J570" s="16" t="s">
        <v>9</v>
      </c>
      <c r="K570" s="16" t="s">
        <v>10</v>
      </c>
      <c r="L570" s="16" t="s">
        <v>11</v>
      </c>
      <c r="M570" s="16" t="s">
        <v>12</v>
      </c>
      <c r="N570" s="16" t="s">
        <v>13</v>
      </c>
      <c r="O570" s="16" t="s">
        <v>14</v>
      </c>
      <c r="P570" s="16" t="s">
        <v>15</v>
      </c>
      <c r="Q570" s="16" t="s">
        <v>16</v>
      </c>
      <c r="R570" s="16" t="s">
        <v>17</v>
      </c>
      <c r="S570" s="16" t="s">
        <v>18</v>
      </c>
    </row>
    <row r="571" spans="1:19" x14ac:dyDescent="0.25">
      <c r="A571" s="150" t="s">
        <v>19</v>
      </c>
      <c r="B571" s="151"/>
      <c r="C571" s="152"/>
      <c r="D571" s="152"/>
      <c r="E571" s="152"/>
      <c r="F571" s="152"/>
      <c r="G571" s="9"/>
      <c r="H571" s="9"/>
      <c r="I571" s="9"/>
      <c r="J571" s="9"/>
      <c r="K571" s="9"/>
      <c r="L571" s="9"/>
      <c r="M571" s="9"/>
      <c r="N571" s="9"/>
      <c r="O571" s="9"/>
      <c r="P571" s="9"/>
      <c r="Q571" s="9"/>
      <c r="R571" s="9"/>
      <c r="S571" s="8"/>
    </row>
    <row r="572" spans="1:19" x14ac:dyDescent="0.25">
      <c r="A572" s="153"/>
      <c r="B572" s="154"/>
      <c r="C572" s="153"/>
      <c r="D572" s="155"/>
      <c r="E572" s="153"/>
      <c r="F572" s="156"/>
      <c r="G572" s="2"/>
      <c r="H572" s="2"/>
      <c r="I572" s="2"/>
      <c r="J572" s="2"/>
      <c r="K572" s="2"/>
      <c r="L572" s="2"/>
      <c r="M572" s="2"/>
      <c r="N572" s="2"/>
      <c r="O572" s="2"/>
      <c r="P572" s="3"/>
      <c r="Q572" s="3"/>
      <c r="R572" s="3"/>
      <c r="S572" s="3"/>
    </row>
    <row r="573" spans="1:19" x14ac:dyDescent="0.25">
      <c r="A573" s="154"/>
      <c r="B573" s="157"/>
      <c r="C573" s="154"/>
      <c r="D573" s="154"/>
      <c r="E573" s="154"/>
      <c r="F573" s="158"/>
      <c r="G573" s="4">
        <f>SUM(G572)</f>
        <v>0</v>
      </c>
      <c r="H573" s="4">
        <f t="shared" ref="H573:S573" si="170">SUM(H572)</f>
        <v>0</v>
      </c>
      <c r="I573" s="4">
        <f t="shared" si="170"/>
        <v>0</v>
      </c>
      <c r="J573" s="4">
        <f t="shared" si="170"/>
        <v>0</v>
      </c>
      <c r="K573" s="4">
        <f t="shared" si="170"/>
        <v>0</v>
      </c>
      <c r="L573" s="4">
        <f t="shared" si="170"/>
        <v>0</v>
      </c>
      <c r="M573" s="4">
        <f t="shared" si="170"/>
        <v>0</v>
      </c>
      <c r="N573" s="4">
        <f t="shared" si="170"/>
        <v>0</v>
      </c>
      <c r="O573" s="4">
        <f t="shared" si="170"/>
        <v>0</v>
      </c>
      <c r="P573" s="4">
        <f t="shared" si="170"/>
        <v>0</v>
      </c>
      <c r="Q573" s="4">
        <f t="shared" si="170"/>
        <v>0</v>
      </c>
      <c r="R573" s="4">
        <f t="shared" si="170"/>
        <v>0</v>
      </c>
      <c r="S573" s="4">
        <f t="shared" si="170"/>
        <v>0</v>
      </c>
    </row>
    <row r="574" spans="1:19" x14ac:dyDescent="0.25">
      <c r="A574" s="150" t="s">
        <v>25</v>
      </c>
      <c r="B574" s="151"/>
      <c r="C574" s="152"/>
      <c r="D574" s="152"/>
      <c r="E574" s="152"/>
      <c r="F574" s="152"/>
      <c r="G574" s="9"/>
      <c r="H574" s="9"/>
      <c r="I574" s="9"/>
      <c r="J574" s="9"/>
      <c r="K574" s="9"/>
      <c r="L574" s="9"/>
      <c r="M574" s="9"/>
      <c r="N574" s="9"/>
      <c r="O574" s="9"/>
      <c r="P574" s="9"/>
      <c r="Q574" s="9"/>
      <c r="R574" s="9"/>
      <c r="S574" s="9"/>
    </row>
    <row r="575" spans="1:19" x14ac:dyDescent="0.25">
      <c r="A575" s="153"/>
      <c r="B575" s="154"/>
      <c r="C575" s="153"/>
      <c r="D575" s="155"/>
      <c r="E575" s="153"/>
      <c r="F575" s="153"/>
      <c r="G575" s="11"/>
      <c r="H575" s="12"/>
      <c r="I575" s="11"/>
      <c r="J575" s="11"/>
      <c r="K575" s="11"/>
      <c r="L575" s="11"/>
      <c r="M575" s="11"/>
      <c r="N575" s="11"/>
      <c r="O575" s="11"/>
      <c r="P575" s="3"/>
      <c r="Q575" s="3"/>
      <c r="R575" s="3"/>
      <c r="S575" s="3"/>
    </row>
    <row r="576" spans="1:19" x14ac:dyDescent="0.25">
      <c r="A576" s="154"/>
      <c r="B576" s="157"/>
      <c r="C576" s="154"/>
      <c r="D576" s="158"/>
      <c r="E576" s="154"/>
      <c r="F576" s="158"/>
      <c r="G576" s="4">
        <f>SUM(G575)</f>
        <v>0</v>
      </c>
      <c r="H576" s="4">
        <f t="shared" ref="H576:S576" si="171">SUM(H575)</f>
        <v>0</v>
      </c>
      <c r="I576" s="4">
        <f t="shared" si="171"/>
        <v>0</v>
      </c>
      <c r="J576" s="4">
        <f t="shared" si="171"/>
        <v>0</v>
      </c>
      <c r="K576" s="4">
        <f t="shared" si="171"/>
        <v>0</v>
      </c>
      <c r="L576" s="4">
        <f t="shared" si="171"/>
        <v>0</v>
      </c>
      <c r="M576" s="4">
        <f t="shared" si="171"/>
        <v>0</v>
      </c>
      <c r="N576" s="4">
        <f t="shared" si="171"/>
        <v>0</v>
      </c>
      <c r="O576" s="4">
        <f t="shared" si="171"/>
        <v>0</v>
      </c>
      <c r="P576" s="4">
        <f t="shared" si="171"/>
        <v>0</v>
      </c>
      <c r="Q576" s="4">
        <f t="shared" si="171"/>
        <v>0</v>
      </c>
      <c r="R576" s="4">
        <f t="shared" si="171"/>
        <v>0</v>
      </c>
      <c r="S576" s="4">
        <f t="shared" si="171"/>
        <v>0</v>
      </c>
    </row>
    <row r="577" spans="1:19" x14ac:dyDescent="0.25">
      <c r="A577" s="150" t="s">
        <v>26</v>
      </c>
      <c r="B577" s="151"/>
      <c r="C577" s="152"/>
      <c r="D577" s="152"/>
      <c r="E577" s="152"/>
      <c r="F577" s="152"/>
      <c r="G577" s="9"/>
      <c r="H577" s="9"/>
      <c r="I577" s="9"/>
      <c r="J577" s="9"/>
      <c r="K577" s="9"/>
      <c r="L577" s="9"/>
      <c r="M577" s="9"/>
      <c r="N577" s="9"/>
      <c r="O577" s="9"/>
      <c r="P577" s="9"/>
      <c r="Q577" s="9"/>
      <c r="R577" s="9"/>
      <c r="S577" s="9"/>
    </row>
    <row r="578" spans="1:19" x14ac:dyDescent="0.25">
      <c r="A578" s="162" t="s">
        <v>590</v>
      </c>
      <c r="B578" s="154" t="s">
        <v>277</v>
      </c>
      <c r="C578" s="162" t="s">
        <v>591</v>
      </c>
      <c r="D578" s="163">
        <v>7</v>
      </c>
      <c r="E578" s="162" t="s">
        <v>279</v>
      </c>
      <c r="F578" s="163"/>
      <c r="G578" s="11"/>
      <c r="H578" s="2"/>
      <c r="I578" s="2">
        <v>425000</v>
      </c>
      <c r="J578" s="2">
        <v>450000</v>
      </c>
      <c r="K578" s="2">
        <v>550000</v>
      </c>
      <c r="L578" s="2">
        <v>450000</v>
      </c>
      <c r="M578" s="11"/>
      <c r="N578" s="11">
        <v>500000</v>
      </c>
      <c r="O578" s="11"/>
      <c r="P578" s="34">
        <f>SUM(I578:O578)</f>
        <v>2375000</v>
      </c>
      <c r="Q578" s="3">
        <f t="shared" ref="Q578:Q588" si="172">(P578-G578)</f>
        <v>2375000</v>
      </c>
      <c r="R578" s="3">
        <f t="shared" ref="R578:R588" si="173">(Q578-O578)</f>
        <v>2375000</v>
      </c>
      <c r="S578" s="34">
        <v>-10000</v>
      </c>
    </row>
    <row r="579" spans="1:19" x14ac:dyDescent="0.25">
      <c r="A579" s="162" t="s">
        <v>592</v>
      </c>
      <c r="B579" s="154" t="s">
        <v>277</v>
      </c>
      <c r="C579" s="162" t="s">
        <v>593</v>
      </c>
      <c r="D579" s="163">
        <v>10</v>
      </c>
      <c r="E579" s="162" t="s">
        <v>279</v>
      </c>
      <c r="F579" s="163"/>
      <c r="G579" s="11"/>
      <c r="H579" s="11"/>
      <c r="I579" s="2">
        <v>25000</v>
      </c>
      <c r="J579" s="2">
        <v>20000</v>
      </c>
      <c r="K579" s="2"/>
      <c r="L579" s="2"/>
      <c r="M579" s="11">
        <v>25000</v>
      </c>
      <c r="N579" s="11"/>
      <c r="O579" s="11"/>
      <c r="P579" s="34">
        <f t="shared" ref="P579:P588" si="174">SUM(I579:O579)</f>
        <v>70000</v>
      </c>
      <c r="Q579" s="3">
        <f t="shared" si="172"/>
        <v>70000</v>
      </c>
      <c r="R579" s="3">
        <f t="shared" si="173"/>
        <v>70000</v>
      </c>
      <c r="S579" s="34"/>
    </row>
    <row r="580" spans="1:19" x14ac:dyDescent="0.25">
      <c r="A580" s="162" t="s">
        <v>594</v>
      </c>
      <c r="B580" s="154" t="s">
        <v>277</v>
      </c>
      <c r="C580" s="162" t="s">
        <v>595</v>
      </c>
      <c r="D580" s="163">
        <v>7</v>
      </c>
      <c r="E580" s="162" t="s">
        <v>279</v>
      </c>
      <c r="F580" s="163"/>
      <c r="G580" s="11"/>
      <c r="H580" s="11"/>
      <c r="I580" s="2">
        <v>50000</v>
      </c>
      <c r="J580" s="2">
        <v>50000</v>
      </c>
      <c r="K580" s="2">
        <v>50000</v>
      </c>
      <c r="L580" s="2">
        <v>50000</v>
      </c>
      <c r="M580" s="11">
        <v>50000</v>
      </c>
      <c r="N580" s="11">
        <v>50000</v>
      </c>
      <c r="O580" s="11"/>
      <c r="P580" s="34">
        <f t="shared" si="174"/>
        <v>300000</v>
      </c>
      <c r="Q580" s="3">
        <f t="shared" si="172"/>
        <v>300000</v>
      </c>
      <c r="R580" s="3">
        <f t="shared" si="173"/>
        <v>300000</v>
      </c>
      <c r="S580" s="34"/>
    </row>
    <row r="581" spans="1:19" x14ac:dyDescent="0.25">
      <c r="A581" s="162" t="s">
        <v>596</v>
      </c>
      <c r="B581" s="154" t="s">
        <v>277</v>
      </c>
      <c r="C581" s="162" t="s">
        <v>597</v>
      </c>
      <c r="D581" s="163" t="s">
        <v>152</v>
      </c>
      <c r="E581" s="162" t="s">
        <v>279</v>
      </c>
      <c r="F581" s="163"/>
      <c r="G581" s="11"/>
      <c r="H581" s="11"/>
      <c r="I581" s="11">
        <v>25000</v>
      </c>
      <c r="J581" s="11">
        <v>25000</v>
      </c>
      <c r="K581" s="11">
        <v>25000</v>
      </c>
      <c r="L581" s="11">
        <v>25000</v>
      </c>
      <c r="M581" s="11">
        <v>25000</v>
      </c>
      <c r="N581" s="11">
        <v>25000</v>
      </c>
      <c r="O581" s="11"/>
      <c r="P581" s="34">
        <f t="shared" si="174"/>
        <v>150000</v>
      </c>
      <c r="Q581" s="3">
        <f t="shared" si="172"/>
        <v>150000</v>
      </c>
      <c r="R581" s="3">
        <f t="shared" si="173"/>
        <v>150000</v>
      </c>
      <c r="S581" s="34"/>
    </row>
    <row r="582" spans="1:19" x14ac:dyDescent="0.25">
      <c r="A582" s="162" t="s">
        <v>598</v>
      </c>
      <c r="B582" s="154" t="s">
        <v>277</v>
      </c>
      <c r="C582" s="162" t="s">
        <v>599</v>
      </c>
      <c r="D582" s="163" t="s">
        <v>152</v>
      </c>
      <c r="E582" s="162" t="s">
        <v>279</v>
      </c>
      <c r="F582" s="163"/>
      <c r="G582" s="11"/>
      <c r="H582" s="11"/>
      <c r="I582" s="2">
        <v>50000</v>
      </c>
      <c r="J582" s="2">
        <v>50000</v>
      </c>
      <c r="K582" s="2">
        <v>50000</v>
      </c>
      <c r="L582" s="2">
        <v>50000</v>
      </c>
      <c r="M582" s="11">
        <v>50000</v>
      </c>
      <c r="N582" s="11">
        <v>50000</v>
      </c>
      <c r="O582" s="11"/>
      <c r="P582" s="34">
        <f t="shared" si="174"/>
        <v>300000</v>
      </c>
      <c r="Q582" s="3">
        <f t="shared" si="172"/>
        <v>300000</v>
      </c>
      <c r="R582" s="3">
        <f t="shared" si="173"/>
        <v>300000</v>
      </c>
      <c r="S582" s="34"/>
    </row>
    <row r="583" spans="1:19" x14ac:dyDescent="0.25">
      <c r="A583" s="162" t="s">
        <v>600</v>
      </c>
      <c r="B583" s="154" t="s">
        <v>277</v>
      </c>
      <c r="C583" s="162" t="s">
        <v>601</v>
      </c>
      <c r="D583" s="163" t="s">
        <v>152</v>
      </c>
      <c r="E583" s="162" t="s">
        <v>279</v>
      </c>
      <c r="F583" s="163"/>
      <c r="G583" s="11"/>
      <c r="H583" s="11"/>
      <c r="I583" s="2">
        <v>65000</v>
      </c>
      <c r="J583" s="2"/>
      <c r="K583" s="2"/>
      <c r="L583" s="2"/>
      <c r="M583" s="11"/>
      <c r="N583" s="11"/>
      <c r="O583" s="11"/>
      <c r="P583" s="34">
        <f t="shared" si="174"/>
        <v>65000</v>
      </c>
      <c r="Q583" s="3">
        <f t="shared" si="172"/>
        <v>65000</v>
      </c>
      <c r="R583" s="3">
        <f t="shared" si="173"/>
        <v>65000</v>
      </c>
      <c r="S583" s="34"/>
    </row>
    <row r="584" spans="1:19" x14ac:dyDescent="0.25">
      <c r="A584" s="162" t="s">
        <v>602</v>
      </c>
      <c r="B584" s="154" t="s">
        <v>277</v>
      </c>
      <c r="C584" s="162" t="s">
        <v>601</v>
      </c>
      <c r="D584" s="163">
        <v>50</v>
      </c>
      <c r="E584" s="162" t="s">
        <v>279</v>
      </c>
      <c r="F584" s="163" t="s">
        <v>603</v>
      </c>
      <c r="G584" s="11">
        <v>2756325</v>
      </c>
      <c r="H584" s="11"/>
      <c r="I584" s="2"/>
      <c r="J584" s="2">
        <v>3046000</v>
      </c>
      <c r="K584" s="2"/>
      <c r="L584" s="2"/>
      <c r="M584" s="11"/>
      <c r="N584" s="11"/>
      <c r="O584" s="11"/>
      <c r="P584" s="34">
        <f t="shared" si="174"/>
        <v>3046000</v>
      </c>
      <c r="Q584" s="3">
        <f t="shared" si="172"/>
        <v>289675</v>
      </c>
      <c r="R584" s="3">
        <f t="shared" si="173"/>
        <v>289675</v>
      </c>
      <c r="S584" s="34">
        <v>-5000</v>
      </c>
    </row>
    <row r="585" spans="1:19" x14ac:dyDescent="0.25">
      <c r="A585" s="162" t="s">
        <v>604</v>
      </c>
      <c r="B585" s="154" t="s">
        <v>277</v>
      </c>
      <c r="C585" s="162" t="s">
        <v>605</v>
      </c>
      <c r="D585" s="163">
        <v>20</v>
      </c>
      <c r="E585" s="162" t="s">
        <v>279</v>
      </c>
      <c r="F585" s="163"/>
      <c r="G585" s="11"/>
      <c r="H585" s="11"/>
      <c r="I585" s="2"/>
      <c r="J585" s="2">
        <v>150000</v>
      </c>
      <c r="K585" s="2"/>
      <c r="L585" s="2"/>
      <c r="M585" s="11"/>
      <c r="N585" s="11"/>
      <c r="O585" s="11"/>
      <c r="P585" s="34">
        <f t="shared" si="174"/>
        <v>150000</v>
      </c>
      <c r="Q585" s="3">
        <f t="shared" si="172"/>
        <v>150000</v>
      </c>
      <c r="R585" s="3">
        <f t="shared" si="173"/>
        <v>150000</v>
      </c>
      <c r="S585" s="34">
        <v>-3000</v>
      </c>
    </row>
    <row r="586" spans="1:19" x14ac:dyDescent="0.25">
      <c r="A586" s="162" t="s">
        <v>606</v>
      </c>
      <c r="B586" s="154" t="s">
        <v>277</v>
      </c>
      <c r="C586" s="162" t="s">
        <v>601</v>
      </c>
      <c r="D586" s="163" t="s">
        <v>152</v>
      </c>
      <c r="E586" s="162" t="s">
        <v>279</v>
      </c>
      <c r="F586" s="163"/>
      <c r="G586" s="11"/>
      <c r="H586" s="11"/>
      <c r="I586" s="2"/>
      <c r="J586" s="2">
        <v>25000</v>
      </c>
      <c r="K586" s="2">
        <v>50000</v>
      </c>
      <c r="L586" s="2">
        <v>50000</v>
      </c>
      <c r="M586" s="11"/>
      <c r="N586" s="11"/>
      <c r="O586" s="11"/>
      <c r="P586" s="34">
        <f t="shared" si="174"/>
        <v>125000</v>
      </c>
      <c r="Q586" s="3">
        <f t="shared" si="172"/>
        <v>125000</v>
      </c>
      <c r="R586" s="3">
        <f t="shared" si="173"/>
        <v>125000</v>
      </c>
      <c r="S586" s="34"/>
    </row>
    <row r="587" spans="1:19" x14ac:dyDescent="0.25">
      <c r="A587" s="162" t="s">
        <v>607</v>
      </c>
      <c r="B587" s="154" t="s">
        <v>274</v>
      </c>
      <c r="C587" s="162" t="s">
        <v>605</v>
      </c>
      <c r="D587" s="163">
        <v>20</v>
      </c>
      <c r="E587" s="162" t="s">
        <v>35</v>
      </c>
      <c r="F587" s="163"/>
      <c r="G587" s="11"/>
      <c r="H587" s="11"/>
      <c r="I587" s="11">
        <v>60000</v>
      </c>
      <c r="J587" s="2"/>
      <c r="K587" s="2"/>
      <c r="L587" s="11"/>
      <c r="M587" s="11"/>
      <c r="N587" s="11"/>
      <c r="O587" s="11"/>
      <c r="P587" s="34">
        <f t="shared" si="174"/>
        <v>60000</v>
      </c>
      <c r="Q587" s="3">
        <f t="shared" si="172"/>
        <v>60000</v>
      </c>
      <c r="R587" s="3">
        <f t="shared" si="173"/>
        <v>60000</v>
      </c>
      <c r="S587" s="34"/>
    </row>
    <row r="588" spans="1:19" x14ac:dyDescent="0.25">
      <c r="A588" s="162" t="s">
        <v>608</v>
      </c>
      <c r="B588" s="154" t="s">
        <v>277</v>
      </c>
      <c r="C588" s="162" t="s">
        <v>605</v>
      </c>
      <c r="D588" s="163">
        <v>20</v>
      </c>
      <c r="E588" s="162" t="s">
        <v>35</v>
      </c>
      <c r="F588" s="163"/>
      <c r="G588" s="11"/>
      <c r="H588" s="11"/>
      <c r="I588" s="11">
        <v>50000</v>
      </c>
      <c r="J588" s="2">
        <v>50000</v>
      </c>
      <c r="K588" s="2">
        <v>50000</v>
      </c>
      <c r="L588" s="11"/>
      <c r="M588" s="11"/>
      <c r="N588" s="11"/>
      <c r="O588" s="11"/>
      <c r="P588" s="34">
        <f t="shared" si="174"/>
        <v>150000</v>
      </c>
      <c r="Q588" s="3">
        <f t="shared" si="172"/>
        <v>150000</v>
      </c>
      <c r="R588" s="3">
        <f t="shared" si="173"/>
        <v>150000</v>
      </c>
      <c r="S588" s="34"/>
    </row>
    <row r="589" spans="1:19" x14ac:dyDescent="0.25">
      <c r="A589" s="154"/>
      <c r="B589" s="157"/>
      <c r="C589" s="154"/>
      <c r="D589" s="158"/>
      <c r="E589" s="154"/>
      <c r="F589" s="158"/>
      <c r="G589" s="4">
        <f>SUM(G578:G588)</f>
        <v>2756325</v>
      </c>
      <c r="H589" s="4">
        <f t="shared" ref="H589:S589" si="175">SUM(H578:H588)</f>
        <v>0</v>
      </c>
      <c r="I589" s="4">
        <f t="shared" si="175"/>
        <v>750000</v>
      </c>
      <c r="J589" s="4">
        <f t="shared" si="175"/>
        <v>3866000</v>
      </c>
      <c r="K589" s="4">
        <f t="shared" si="175"/>
        <v>775000</v>
      </c>
      <c r="L589" s="4">
        <f t="shared" si="175"/>
        <v>625000</v>
      </c>
      <c r="M589" s="4">
        <f t="shared" si="175"/>
        <v>150000</v>
      </c>
      <c r="N589" s="4">
        <f t="shared" si="175"/>
        <v>625000</v>
      </c>
      <c r="O589" s="4">
        <f t="shared" si="175"/>
        <v>0</v>
      </c>
      <c r="P589" s="4">
        <f t="shared" si="175"/>
        <v>6791000</v>
      </c>
      <c r="Q589" s="4">
        <f t="shared" si="175"/>
        <v>4034675</v>
      </c>
      <c r="R589" s="4">
        <f t="shared" si="175"/>
        <v>4034675</v>
      </c>
      <c r="S589" s="4">
        <f t="shared" si="175"/>
        <v>-18000</v>
      </c>
    </row>
    <row r="590" spans="1:19" x14ac:dyDescent="0.25">
      <c r="A590" s="150" t="s">
        <v>27</v>
      </c>
      <c r="B590" s="151"/>
      <c r="C590" s="152"/>
      <c r="D590" s="152"/>
      <c r="E590" s="152"/>
      <c r="F590" s="152"/>
      <c r="G590" s="9"/>
      <c r="H590" s="9"/>
      <c r="I590" s="9"/>
      <c r="J590" s="9"/>
      <c r="K590" s="9"/>
      <c r="L590" s="9"/>
      <c r="M590" s="9"/>
      <c r="N590" s="9"/>
      <c r="O590" s="9"/>
      <c r="P590" s="9"/>
      <c r="Q590" s="9" t="s">
        <v>28</v>
      </c>
      <c r="R590" s="9"/>
      <c r="S590" s="8"/>
    </row>
    <row r="591" spans="1:19" x14ac:dyDescent="0.25">
      <c r="A591" s="153"/>
      <c r="B591" s="154"/>
      <c r="C591" s="153"/>
      <c r="D591" s="155"/>
      <c r="E591" s="153"/>
      <c r="F591" s="153"/>
      <c r="G591" s="11"/>
      <c r="H591" s="2"/>
      <c r="I591" s="11"/>
      <c r="J591" s="11"/>
      <c r="K591" s="11"/>
      <c r="L591" s="11"/>
      <c r="M591" s="11"/>
      <c r="N591" s="11"/>
      <c r="O591" s="11"/>
      <c r="P591" s="3"/>
      <c r="Q591" s="3"/>
      <c r="R591" s="3"/>
      <c r="S591" s="3"/>
    </row>
    <row r="592" spans="1:19" x14ac:dyDescent="0.25">
      <c r="A592" s="147"/>
      <c r="B592" s="154"/>
      <c r="C592" s="156"/>
      <c r="D592" s="159"/>
      <c r="E592" s="156"/>
      <c r="F592" s="159"/>
      <c r="G592" s="4">
        <f>SUM(G591)</f>
        <v>0</v>
      </c>
      <c r="H592" s="4">
        <f t="shared" ref="H592:S592" si="176">SUM(H591)</f>
        <v>0</v>
      </c>
      <c r="I592" s="4">
        <f t="shared" si="176"/>
        <v>0</v>
      </c>
      <c r="J592" s="4">
        <f t="shared" si="176"/>
        <v>0</v>
      </c>
      <c r="K592" s="4">
        <f t="shared" si="176"/>
        <v>0</v>
      </c>
      <c r="L592" s="4">
        <f t="shared" si="176"/>
        <v>0</v>
      </c>
      <c r="M592" s="4">
        <f t="shared" si="176"/>
        <v>0</v>
      </c>
      <c r="N592" s="4">
        <f t="shared" si="176"/>
        <v>0</v>
      </c>
      <c r="O592" s="4">
        <f t="shared" si="176"/>
        <v>0</v>
      </c>
      <c r="P592" s="4">
        <f t="shared" si="176"/>
        <v>0</v>
      </c>
      <c r="Q592" s="4">
        <f t="shared" si="176"/>
        <v>0</v>
      </c>
      <c r="R592" s="4">
        <f t="shared" si="176"/>
        <v>0</v>
      </c>
      <c r="S592" s="4">
        <f t="shared" si="176"/>
        <v>0</v>
      </c>
    </row>
    <row r="593" spans="1:19" x14ac:dyDescent="0.25">
      <c r="A593" s="160" t="s">
        <v>29</v>
      </c>
      <c r="B593" s="160"/>
      <c r="C593" s="161"/>
      <c r="D593" s="161"/>
      <c r="E593" s="161"/>
      <c r="F593" s="161"/>
      <c r="G593" s="4">
        <f t="shared" ref="G593:S593" si="177">SUM(G592,G589,G576,G573)</f>
        <v>2756325</v>
      </c>
      <c r="H593" s="4">
        <f t="shared" si="177"/>
        <v>0</v>
      </c>
      <c r="I593" s="4">
        <f t="shared" si="177"/>
        <v>750000</v>
      </c>
      <c r="J593" s="4">
        <f t="shared" si="177"/>
        <v>3866000</v>
      </c>
      <c r="K593" s="4">
        <f t="shared" si="177"/>
        <v>775000</v>
      </c>
      <c r="L593" s="4">
        <f t="shared" si="177"/>
        <v>625000</v>
      </c>
      <c r="M593" s="4">
        <f t="shared" si="177"/>
        <v>150000</v>
      </c>
      <c r="N593" s="4">
        <f t="shared" si="177"/>
        <v>625000</v>
      </c>
      <c r="O593" s="4">
        <f t="shared" si="177"/>
        <v>0</v>
      </c>
      <c r="P593" s="4">
        <f t="shared" si="177"/>
        <v>6791000</v>
      </c>
      <c r="Q593" s="4">
        <f t="shared" si="177"/>
        <v>4034675</v>
      </c>
      <c r="R593" s="4">
        <f t="shared" si="177"/>
        <v>4034675</v>
      </c>
      <c r="S593" s="4">
        <f t="shared" si="177"/>
        <v>-18000</v>
      </c>
    </row>
    <row r="594" spans="1:19" x14ac:dyDescent="0.25">
      <c r="A594" s="263" t="s">
        <v>609</v>
      </c>
      <c r="B594" s="263"/>
      <c r="C594" s="263"/>
      <c r="D594" s="263"/>
      <c r="E594" s="263"/>
      <c r="F594" s="263"/>
      <c r="G594" s="263"/>
      <c r="H594" s="263"/>
      <c r="I594" s="263"/>
      <c r="J594" s="263"/>
      <c r="K594" s="263"/>
      <c r="L594" s="263"/>
      <c r="M594" s="263"/>
      <c r="N594" s="263"/>
      <c r="O594" s="263"/>
      <c r="P594" s="263"/>
      <c r="Q594" s="263"/>
      <c r="R594" s="263"/>
      <c r="S594" s="263"/>
    </row>
    <row r="595" spans="1:19" x14ac:dyDescent="0.25">
      <c r="A595" s="263"/>
      <c r="B595" s="263"/>
      <c r="C595" s="263"/>
      <c r="D595" s="263"/>
      <c r="E595" s="263"/>
      <c r="F595" s="263"/>
      <c r="G595" s="263"/>
      <c r="H595" s="263"/>
      <c r="I595" s="263"/>
      <c r="J595" s="263"/>
      <c r="K595" s="263"/>
      <c r="L595" s="263"/>
      <c r="M595" s="263"/>
      <c r="N595" s="263"/>
      <c r="O595" s="263"/>
      <c r="P595" s="263"/>
      <c r="Q595" s="263"/>
      <c r="R595" s="263"/>
      <c r="S595" s="263"/>
    </row>
    <row r="596" spans="1:19" ht="47.25" x14ac:dyDescent="0.25">
      <c r="A596" s="149" t="s">
        <v>0</v>
      </c>
      <c r="B596" s="149" t="s">
        <v>1</v>
      </c>
      <c r="C596" s="149" t="s">
        <v>2</v>
      </c>
      <c r="D596" s="148" t="s">
        <v>3</v>
      </c>
      <c r="E596" s="149" t="s">
        <v>4</v>
      </c>
      <c r="F596" s="148" t="s">
        <v>5</v>
      </c>
      <c r="G596" s="15" t="s">
        <v>6</v>
      </c>
      <c r="H596" s="15" t="s">
        <v>7</v>
      </c>
      <c r="I596" s="16" t="s">
        <v>8</v>
      </c>
      <c r="J596" s="16" t="s">
        <v>9</v>
      </c>
      <c r="K596" s="16" t="s">
        <v>10</v>
      </c>
      <c r="L596" s="16" t="s">
        <v>11</v>
      </c>
      <c r="M596" s="16" t="s">
        <v>12</v>
      </c>
      <c r="N596" s="16" t="s">
        <v>13</v>
      </c>
      <c r="O596" s="16" t="s">
        <v>14</v>
      </c>
      <c r="P596" s="16" t="s">
        <v>15</v>
      </c>
      <c r="Q596" s="16" t="s">
        <v>16</v>
      </c>
      <c r="R596" s="16" t="s">
        <v>496</v>
      </c>
      <c r="S596" s="16" t="s">
        <v>18</v>
      </c>
    </row>
    <row r="597" spans="1:19" x14ac:dyDescent="0.25">
      <c r="A597" s="150" t="s">
        <v>19</v>
      </c>
      <c r="B597" s="152"/>
      <c r="C597" s="152"/>
      <c r="D597" s="152"/>
      <c r="E597" s="152"/>
      <c r="F597" s="152"/>
      <c r="G597" s="9"/>
      <c r="H597" s="9"/>
      <c r="I597" s="9"/>
      <c r="J597" s="9"/>
      <c r="K597" s="9"/>
      <c r="L597" s="9"/>
      <c r="M597" s="9"/>
      <c r="N597" s="9"/>
      <c r="O597" s="9"/>
      <c r="P597" s="9"/>
      <c r="Q597" s="9"/>
      <c r="R597" s="9"/>
      <c r="S597" s="8"/>
    </row>
    <row r="598" spans="1:19" x14ac:dyDescent="0.25">
      <c r="A598" s="162"/>
      <c r="B598" s="154"/>
      <c r="C598" s="162"/>
      <c r="D598" s="163"/>
      <c r="E598" s="162"/>
      <c r="F598" s="154"/>
      <c r="G598" s="2"/>
      <c r="H598" s="2"/>
      <c r="I598" s="2"/>
      <c r="J598" s="2"/>
      <c r="K598" s="2"/>
      <c r="L598" s="2"/>
      <c r="M598" s="2"/>
      <c r="N598" s="2"/>
      <c r="O598" s="2"/>
      <c r="P598" s="32"/>
      <c r="Q598" s="3"/>
      <c r="R598" s="3"/>
      <c r="S598" s="32"/>
    </row>
    <row r="599" spans="1:19" x14ac:dyDescent="0.25">
      <c r="A599" s="154"/>
      <c r="B599" s="157"/>
      <c r="C599" s="154"/>
      <c r="D599" s="154"/>
      <c r="E599" s="154"/>
      <c r="F599" s="158"/>
      <c r="G599" s="2"/>
      <c r="H599" s="5"/>
      <c r="I599" s="2"/>
      <c r="J599" s="2"/>
      <c r="K599" s="2"/>
      <c r="L599" s="2"/>
      <c r="M599" s="2"/>
      <c r="N599" s="2"/>
      <c r="O599" s="5"/>
      <c r="P599" s="32"/>
      <c r="Q599" s="3"/>
      <c r="R599" s="3"/>
      <c r="S599" s="32"/>
    </row>
    <row r="600" spans="1:19" x14ac:dyDescent="0.25">
      <c r="A600" s="154"/>
      <c r="B600" s="157"/>
      <c r="C600" s="154"/>
      <c r="D600" s="154"/>
      <c r="E600" s="154"/>
      <c r="F600" s="158"/>
      <c r="G600" s="2"/>
      <c r="H600" s="5"/>
      <c r="I600" s="2"/>
      <c r="J600" s="2"/>
      <c r="K600" s="2"/>
      <c r="L600" s="2"/>
      <c r="M600" s="2"/>
      <c r="N600" s="2"/>
      <c r="O600" s="5"/>
      <c r="P600" s="32"/>
      <c r="Q600" s="3"/>
      <c r="R600" s="3"/>
      <c r="S600" s="32"/>
    </row>
    <row r="601" spans="1:19" x14ac:dyDescent="0.25">
      <c r="A601" s="154"/>
      <c r="B601" s="157"/>
      <c r="C601" s="154"/>
      <c r="D601" s="158"/>
      <c r="E601" s="154"/>
      <c r="F601" s="158"/>
      <c r="G601" s="4">
        <f>SUM(G598:G600)</f>
        <v>0</v>
      </c>
      <c r="H601" s="4">
        <f t="shared" ref="H601:S601" si="178">SUM(H598:H600)</f>
        <v>0</v>
      </c>
      <c r="I601" s="4">
        <f t="shared" si="178"/>
        <v>0</v>
      </c>
      <c r="J601" s="4">
        <f t="shared" si="178"/>
        <v>0</v>
      </c>
      <c r="K601" s="4">
        <f t="shared" si="178"/>
        <v>0</v>
      </c>
      <c r="L601" s="4">
        <f t="shared" si="178"/>
        <v>0</v>
      </c>
      <c r="M601" s="4">
        <f t="shared" si="178"/>
        <v>0</v>
      </c>
      <c r="N601" s="4">
        <f t="shared" si="178"/>
        <v>0</v>
      </c>
      <c r="O601" s="4">
        <f t="shared" si="178"/>
        <v>0</v>
      </c>
      <c r="P601" s="4">
        <f t="shared" si="178"/>
        <v>0</v>
      </c>
      <c r="Q601" s="4">
        <f t="shared" si="178"/>
        <v>0</v>
      </c>
      <c r="R601" s="4">
        <f t="shared" si="178"/>
        <v>0</v>
      </c>
      <c r="S601" s="4">
        <f t="shared" si="178"/>
        <v>0</v>
      </c>
    </row>
    <row r="602" spans="1:19" x14ac:dyDescent="0.25">
      <c r="A602" s="150" t="s">
        <v>25</v>
      </c>
      <c r="B602" s="152"/>
      <c r="C602" s="152"/>
      <c r="D602" s="152"/>
      <c r="E602" s="152"/>
      <c r="F602" s="152"/>
      <c r="G602" s="9"/>
      <c r="H602" s="9"/>
      <c r="I602" s="9"/>
      <c r="J602" s="9"/>
      <c r="K602" s="9"/>
      <c r="L602" s="9"/>
      <c r="M602" s="9"/>
      <c r="N602" s="9"/>
      <c r="O602" s="9"/>
      <c r="P602" s="9"/>
      <c r="Q602" s="9"/>
      <c r="R602" s="9"/>
      <c r="S602" s="9"/>
    </row>
    <row r="603" spans="1:19" x14ac:dyDescent="0.25">
      <c r="A603" s="162"/>
      <c r="B603" s="154"/>
      <c r="C603" s="162"/>
      <c r="D603" s="163"/>
      <c r="E603" s="162"/>
      <c r="F603" s="162"/>
      <c r="G603" s="11"/>
      <c r="H603" s="2"/>
      <c r="I603" s="2"/>
      <c r="J603" s="2"/>
      <c r="K603" s="2"/>
      <c r="L603" s="2"/>
      <c r="M603" s="2"/>
      <c r="N603" s="2"/>
      <c r="O603" s="2"/>
      <c r="P603" s="32"/>
      <c r="Q603" s="3"/>
      <c r="R603" s="3"/>
      <c r="S603" s="32"/>
    </row>
    <row r="604" spans="1:19" x14ac:dyDescent="0.25">
      <c r="A604" s="162"/>
      <c r="B604" s="154"/>
      <c r="C604" s="162"/>
      <c r="D604" s="163"/>
      <c r="E604" s="162"/>
      <c r="F604" s="162"/>
      <c r="G604" s="11"/>
      <c r="H604" s="2"/>
      <c r="I604" s="2"/>
      <c r="J604" s="2"/>
      <c r="K604" s="2"/>
      <c r="L604" s="2"/>
      <c r="M604" s="2"/>
      <c r="N604" s="2"/>
      <c r="O604" s="2"/>
      <c r="P604" s="32"/>
      <c r="Q604" s="3"/>
      <c r="R604" s="3"/>
      <c r="S604" s="32"/>
    </row>
    <row r="605" spans="1:19" x14ac:dyDescent="0.25">
      <c r="A605" s="154"/>
      <c r="B605" s="157"/>
      <c r="C605" s="154"/>
      <c r="D605" s="158"/>
      <c r="E605" s="154"/>
      <c r="F605" s="158"/>
      <c r="G605" s="4">
        <f>SUM(G603:G604)</f>
        <v>0</v>
      </c>
      <c r="H605" s="4">
        <f t="shared" ref="H605:S605" si="179">SUM(H603:H604)</f>
        <v>0</v>
      </c>
      <c r="I605" s="4">
        <f t="shared" si="179"/>
        <v>0</v>
      </c>
      <c r="J605" s="4">
        <f t="shared" si="179"/>
        <v>0</v>
      </c>
      <c r="K605" s="4">
        <f t="shared" si="179"/>
        <v>0</v>
      </c>
      <c r="L605" s="4">
        <f t="shared" si="179"/>
        <v>0</v>
      </c>
      <c r="M605" s="4">
        <f t="shared" si="179"/>
        <v>0</v>
      </c>
      <c r="N605" s="4">
        <f t="shared" si="179"/>
        <v>0</v>
      </c>
      <c r="O605" s="4">
        <f t="shared" si="179"/>
        <v>0</v>
      </c>
      <c r="P605" s="4">
        <f t="shared" si="179"/>
        <v>0</v>
      </c>
      <c r="Q605" s="4">
        <f t="shared" si="179"/>
        <v>0</v>
      </c>
      <c r="R605" s="4">
        <f t="shared" si="179"/>
        <v>0</v>
      </c>
      <c r="S605" s="4">
        <f t="shared" si="179"/>
        <v>0</v>
      </c>
    </row>
    <row r="606" spans="1:19" x14ac:dyDescent="0.25">
      <c r="A606" s="150" t="s">
        <v>26</v>
      </c>
      <c r="B606" s="152"/>
      <c r="C606" s="152"/>
      <c r="D606" s="152"/>
      <c r="E606" s="152"/>
      <c r="F606" s="152"/>
      <c r="G606" s="9"/>
      <c r="H606" s="9"/>
      <c r="I606" s="9"/>
      <c r="J606" s="9"/>
      <c r="K606" s="9"/>
      <c r="L606" s="9"/>
      <c r="M606" s="9"/>
      <c r="N606" s="9"/>
      <c r="O606" s="9"/>
      <c r="P606" s="9"/>
      <c r="Q606" s="9"/>
      <c r="R606" s="9"/>
      <c r="S606" s="9"/>
    </row>
    <row r="607" spans="1:19" x14ac:dyDescent="0.25">
      <c r="A607" s="162" t="s">
        <v>610</v>
      </c>
      <c r="B607" s="154" t="s">
        <v>277</v>
      </c>
      <c r="C607" s="162" t="s">
        <v>591</v>
      </c>
      <c r="D607" s="163">
        <v>5</v>
      </c>
      <c r="E607" s="162" t="s">
        <v>35</v>
      </c>
      <c r="F607" s="163"/>
      <c r="G607" s="11"/>
      <c r="H607" s="2"/>
      <c r="I607" s="11">
        <v>150000</v>
      </c>
      <c r="J607" s="11"/>
      <c r="K607" s="11"/>
      <c r="L607" s="11"/>
      <c r="M607" s="11"/>
      <c r="N607" s="11">
        <v>200000</v>
      </c>
      <c r="O607" s="11"/>
      <c r="P607" s="32">
        <f>SUM(I607:O607)</f>
        <v>350000</v>
      </c>
      <c r="Q607" s="3">
        <f t="shared" ref="Q607:Q609" si="180">(P607-G607)</f>
        <v>350000</v>
      </c>
      <c r="R607" s="3">
        <f t="shared" ref="R607:R609" si="181">(Q607-O607)</f>
        <v>350000</v>
      </c>
      <c r="S607" s="32"/>
    </row>
    <row r="608" spans="1:19" x14ac:dyDescent="0.25">
      <c r="A608" s="162" t="s">
        <v>611</v>
      </c>
      <c r="B608" s="154" t="s">
        <v>274</v>
      </c>
      <c r="C608" s="162" t="s">
        <v>612</v>
      </c>
      <c r="D608" s="163">
        <v>20</v>
      </c>
      <c r="E608" s="162" t="s">
        <v>35</v>
      </c>
      <c r="F608" s="163"/>
      <c r="G608" s="11"/>
      <c r="H608" s="2"/>
      <c r="I608" s="2">
        <v>175000</v>
      </c>
      <c r="J608" s="11"/>
      <c r="K608" s="11"/>
      <c r="L608" s="11"/>
      <c r="M608" s="11"/>
      <c r="N608" s="11"/>
      <c r="O608" s="11"/>
      <c r="P608" s="32">
        <f t="shared" ref="P608:P609" si="182">SUM(I608:O608)</f>
        <v>175000</v>
      </c>
      <c r="Q608" s="3">
        <f t="shared" si="180"/>
        <v>175000</v>
      </c>
      <c r="R608" s="3">
        <f t="shared" si="181"/>
        <v>175000</v>
      </c>
      <c r="S608" s="32"/>
    </row>
    <row r="609" spans="1:19" x14ac:dyDescent="0.25">
      <c r="A609" s="154" t="s">
        <v>613</v>
      </c>
      <c r="B609" s="154" t="s">
        <v>277</v>
      </c>
      <c r="C609" s="154" t="s">
        <v>614</v>
      </c>
      <c r="D609" s="154">
        <v>10</v>
      </c>
      <c r="E609" s="154" t="s">
        <v>35</v>
      </c>
      <c r="F609" s="154"/>
      <c r="G609" s="6"/>
      <c r="H609" s="6"/>
      <c r="I609" s="2"/>
      <c r="J609" s="2">
        <v>200000</v>
      </c>
      <c r="K609" s="6"/>
      <c r="L609" s="6"/>
      <c r="M609" s="6"/>
      <c r="N609" s="11">
        <v>250000</v>
      </c>
      <c r="O609" s="6"/>
      <c r="P609" s="32">
        <f t="shared" si="182"/>
        <v>450000</v>
      </c>
      <c r="Q609" s="3">
        <f t="shared" si="180"/>
        <v>450000</v>
      </c>
      <c r="R609" s="3">
        <f t="shared" si="181"/>
        <v>450000</v>
      </c>
      <c r="S609" s="34"/>
    </row>
    <row r="610" spans="1:19" x14ac:dyDescent="0.25">
      <c r="A610" s="154"/>
      <c r="B610" s="157"/>
      <c r="C610" s="154"/>
      <c r="D610" s="158"/>
      <c r="E610" s="154"/>
      <c r="F610" s="158"/>
      <c r="G610" s="4">
        <f t="shared" ref="G610:S610" si="183">SUM(G607:G609)</f>
        <v>0</v>
      </c>
      <c r="H610" s="4">
        <f t="shared" si="183"/>
        <v>0</v>
      </c>
      <c r="I610" s="4">
        <f t="shared" si="183"/>
        <v>325000</v>
      </c>
      <c r="J610" s="4">
        <f t="shared" si="183"/>
        <v>200000</v>
      </c>
      <c r="K610" s="4">
        <f t="shared" si="183"/>
        <v>0</v>
      </c>
      <c r="L610" s="4">
        <f t="shared" si="183"/>
        <v>0</v>
      </c>
      <c r="M610" s="4">
        <f t="shared" si="183"/>
        <v>0</v>
      </c>
      <c r="N610" s="4">
        <f t="shared" si="183"/>
        <v>450000</v>
      </c>
      <c r="O610" s="4">
        <f t="shared" si="183"/>
        <v>0</v>
      </c>
      <c r="P610" s="4">
        <f t="shared" si="183"/>
        <v>975000</v>
      </c>
      <c r="Q610" s="4">
        <f t="shared" si="183"/>
        <v>975000</v>
      </c>
      <c r="R610" s="4">
        <f t="shared" si="183"/>
        <v>975000</v>
      </c>
      <c r="S610" s="4">
        <f t="shared" si="183"/>
        <v>0</v>
      </c>
    </row>
    <row r="611" spans="1:19" x14ac:dyDescent="0.25">
      <c r="A611" s="150" t="s">
        <v>27</v>
      </c>
      <c r="B611" s="152"/>
      <c r="C611" s="152"/>
      <c r="D611" s="152"/>
      <c r="E611" s="152"/>
      <c r="F611" s="152"/>
      <c r="G611" s="9"/>
      <c r="H611" s="9"/>
      <c r="I611" s="9"/>
      <c r="J611" s="9"/>
      <c r="K611" s="9"/>
      <c r="L611" s="9"/>
      <c r="M611" s="9"/>
      <c r="N611" s="9"/>
      <c r="O611" s="9"/>
      <c r="P611" s="9"/>
      <c r="Q611" s="9" t="s">
        <v>28</v>
      </c>
      <c r="R611" s="9"/>
      <c r="S611" s="8"/>
    </row>
    <row r="612" spans="1:19" x14ac:dyDescent="0.25">
      <c r="A612" s="162" t="s">
        <v>615</v>
      </c>
      <c r="B612" s="154" t="s">
        <v>277</v>
      </c>
      <c r="C612" s="162" t="s">
        <v>616</v>
      </c>
      <c r="D612" s="163">
        <v>7</v>
      </c>
      <c r="E612" s="162" t="s">
        <v>35</v>
      </c>
      <c r="F612" s="162"/>
      <c r="G612" s="11"/>
      <c r="H612" s="2"/>
      <c r="I612" s="11">
        <v>45000</v>
      </c>
      <c r="J612" s="11"/>
      <c r="K612" s="11"/>
      <c r="L612" s="11"/>
      <c r="M612" s="11"/>
      <c r="N612" s="11"/>
      <c r="O612" s="11"/>
      <c r="P612" s="32">
        <f>SUM(I612:O612)</f>
        <v>45000</v>
      </c>
      <c r="Q612" s="3">
        <f t="shared" ref="Q612" si="184">(P612-G612)</f>
        <v>45000</v>
      </c>
      <c r="R612" s="3">
        <f t="shared" ref="R612" si="185">(Q612-O612)</f>
        <v>45000</v>
      </c>
      <c r="S612" s="32"/>
    </row>
    <row r="613" spans="1:19" x14ac:dyDescent="0.25">
      <c r="A613" s="147"/>
      <c r="B613" s="154"/>
      <c r="C613" s="154"/>
      <c r="D613" s="158"/>
      <c r="E613" s="154"/>
      <c r="F613" s="158"/>
      <c r="G613" s="4">
        <f>SUM(G612)</f>
        <v>0</v>
      </c>
      <c r="H613" s="4">
        <f t="shared" ref="H613:S613" si="186">SUM(H612)</f>
        <v>0</v>
      </c>
      <c r="I613" s="4">
        <f t="shared" si="186"/>
        <v>45000</v>
      </c>
      <c r="J613" s="4">
        <f t="shared" si="186"/>
        <v>0</v>
      </c>
      <c r="K613" s="4">
        <f t="shared" si="186"/>
        <v>0</v>
      </c>
      <c r="L613" s="4">
        <f t="shared" si="186"/>
        <v>0</v>
      </c>
      <c r="M613" s="4">
        <f t="shared" si="186"/>
        <v>0</v>
      </c>
      <c r="N613" s="4">
        <f t="shared" si="186"/>
        <v>0</v>
      </c>
      <c r="O613" s="4">
        <f t="shared" si="186"/>
        <v>0</v>
      </c>
      <c r="P613" s="4">
        <f t="shared" si="186"/>
        <v>45000</v>
      </c>
      <c r="Q613" s="4">
        <f t="shared" si="186"/>
        <v>45000</v>
      </c>
      <c r="R613" s="4">
        <f t="shared" si="186"/>
        <v>45000</v>
      </c>
      <c r="S613" s="4">
        <f t="shared" si="186"/>
        <v>0</v>
      </c>
    </row>
    <row r="614" spans="1:19" x14ac:dyDescent="0.25">
      <c r="A614" s="160" t="s">
        <v>29</v>
      </c>
      <c r="B614" s="160"/>
      <c r="C614" s="161"/>
      <c r="D614" s="161"/>
      <c r="E614" s="161"/>
      <c r="F614" s="161"/>
      <c r="G614" s="4">
        <f t="shared" ref="G614:S614" si="187">SUM(G613,G610,G605,G601)</f>
        <v>0</v>
      </c>
      <c r="H614" s="4">
        <f t="shared" si="187"/>
        <v>0</v>
      </c>
      <c r="I614" s="4">
        <f t="shared" si="187"/>
        <v>370000</v>
      </c>
      <c r="J614" s="4">
        <f t="shared" si="187"/>
        <v>200000</v>
      </c>
      <c r="K614" s="4">
        <f t="shared" si="187"/>
        <v>0</v>
      </c>
      <c r="L614" s="4">
        <f t="shared" si="187"/>
        <v>0</v>
      </c>
      <c r="M614" s="4">
        <f t="shared" si="187"/>
        <v>0</v>
      </c>
      <c r="N614" s="4">
        <f t="shared" si="187"/>
        <v>450000</v>
      </c>
      <c r="O614" s="4">
        <f t="shared" si="187"/>
        <v>0</v>
      </c>
      <c r="P614" s="4">
        <f t="shared" si="187"/>
        <v>1020000</v>
      </c>
      <c r="Q614" s="4">
        <f t="shared" si="187"/>
        <v>1020000</v>
      </c>
      <c r="R614" s="4">
        <f t="shared" si="187"/>
        <v>1020000</v>
      </c>
      <c r="S614" s="4">
        <f t="shared" si="187"/>
        <v>0</v>
      </c>
    </row>
    <row r="615" spans="1:19" x14ac:dyDescent="0.25">
      <c r="A615" s="263" t="s">
        <v>617</v>
      </c>
      <c r="B615" s="263"/>
      <c r="C615" s="263"/>
      <c r="D615" s="263"/>
      <c r="E615" s="263"/>
      <c r="F615" s="263"/>
      <c r="G615" s="263"/>
      <c r="H615" s="263"/>
      <c r="I615" s="263"/>
      <c r="J615" s="263"/>
      <c r="K615" s="263"/>
      <c r="L615" s="263"/>
      <c r="M615" s="263"/>
      <c r="N615" s="263"/>
      <c r="O615" s="263"/>
      <c r="P615" s="263"/>
      <c r="Q615" s="263"/>
      <c r="R615" s="263"/>
      <c r="S615" s="263"/>
    </row>
    <row r="616" spans="1:19" x14ac:dyDescent="0.25">
      <c r="A616" s="263"/>
      <c r="B616" s="263"/>
      <c r="C616" s="263"/>
      <c r="D616" s="263"/>
      <c r="E616" s="263"/>
      <c r="F616" s="263"/>
      <c r="G616" s="263"/>
      <c r="H616" s="263"/>
      <c r="I616" s="263"/>
      <c r="J616" s="263"/>
      <c r="K616" s="263"/>
      <c r="L616" s="263"/>
      <c r="M616" s="263"/>
      <c r="N616" s="263"/>
      <c r="O616" s="263"/>
      <c r="P616" s="263"/>
      <c r="Q616" s="263"/>
      <c r="R616" s="263"/>
      <c r="S616" s="263"/>
    </row>
    <row r="617" spans="1:19" ht="47.25" x14ac:dyDescent="0.25">
      <c r="A617" s="149" t="s">
        <v>0</v>
      </c>
      <c r="B617" s="149" t="s">
        <v>1</v>
      </c>
      <c r="C617" s="149" t="s">
        <v>2</v>
      </c>
      <c r="D617" s="148" t="s">
        <v>3</v>
      </c>
      <c r="E617" s="149" t="s">
        <v>4</v>
      </c>
      <c r="F617" s="148" t="s">
        <v>5</v>
      </c>
      <c r="G617" s="15" t="s">
        <v>6</v>
      </c>
      <c r="H617" s="15" t="s">
        <v>7</v>
      </c>
      <c r="I617" s="16" t="s">
        <v>8</v>
      </c>
      <c r="J617" s="16" t="s">
        <v>9</v>
      </c>
      <c r="K617" s="16" t="s">
        <v>10</v>
      </c>
      <c r="L617" s="16" t="s">
        <v>11</v>
      </c>
      <c r="M617" s="16" t="s">
        <v>12</v>
      </c>
      <c r="N617" s="16" t="s">
        <v>13</v>
      </c>
      <c r="O617" s="16" t="s">
        <v>14</v>
      </c>
      <c r="P617" s="16" t="s">
        <v>15</v>
      </c>
      <c r="Q617" s="16" t="s">
        <v>16</v>
      </c>
      <c r="R617" s="16" t="s">
        <v>17</v>
      </c>
      <c r="S617" s="16" t="s">
        <v>18</v>
      </c>
    </row>
    <row r="618" spans="1:19" x14ac:dyDescent="0.25">
      <c r="A618" s="150" t="s">
        <v>19</v>
      </c>
      <c r="B618" s="150"/>
      <c r="C618" s="150"/>
      <c r="D618" s="150"/>
      <c r="E618" s="150"/>
      <c r="F618" s="150"/>
      <c r="G618" s="9"/>
      <c r="H618" s="9"/>
      <c r="I618" s="9"/>
      <c r="J618" s="9"/>
      <c r="K618" s="9"/>
      <c r="L618" s="9"/>
      <c r="M618" s="9"/>
      <c r="N618" s="9"/>
      <c r="O618" s="9"/>
      <c r="P618" s="9"/>
      <c r="Q618" s="9"/>
      <c r="R618" s="9"/>
      <c r="S618" s="9"/>
    </row>
    <row r="619" spans="1:19" x14ac:dyDescent="0.25">
      <c r="A619" s="147"/>
      <c r="B619" s="147"/>
      <c r="C619" s="147"/>
      <c r="D619" s="147"/>
      <c r="E619" s="147"/>
      <c r="F619" s="147"/>
      <c r="G619" s="7"/>
      <c r="H619" s="7"/>
      <c r="I619" s="7"/>
      <c r="J619" s="7"/>
      <c r="K619" s="7"/>
      <c r="L619" s="7"/>
      <c r="M619" s="7"/>
      <c r="N619" s="7"/>
      <c r="O619" s="7"/>
      <c r="P619" s="34"/>
      <c r="Q619" s="3"/>
      <c r="R619" s="3"/>
      <c r="S619" s="71"/>
    </row>
    <row r="620" spans="1:19" x14ac:dyDescent="0.25">
      <c r="A620" s="147"/>
      <c r="B620" s="147"/>
      <c r="C620" s="147"/>
      <c r="D620" s="147"/>
      <c r="E620" s="147"/>
      <c r="F620" s="147"/>
      <c r="G620" s="7"/>
      <c r="H620" s="7"/>
      <c r="I620" s="7"/>
      <c r="J620" s="7"/>
      <c r="K620" s="7"/>
      <c r="L620" s="7"/>
      <c r="M620" s="7"/>
      <c r="N620" s="7"/>
      <c r="O620" s="7"/>
      <c r="P620" s="34"/>
      <c r="Q620" s="3"/>
      <c r="R620" s="3"/>
      <c r="S620" s="71"/>
    </row>
    <row r="621" spans="1:19" x14ac:dyDescent="0.25">
      <c r="A621" s="147"/>
      <c r="B621" s="147"/>
      <c r="C621" s="147"/>
      <c r="D621" s="147"/>
      <c r="E621" s="147"/>
      <c r="F621" s="147"/>
      <c r="G621" s="7"/>
      <c r="H621" s="7"/>
      <c r="I621" s="7"/>
      <c r="J621" s="7"/>
      <c r="K621" s="7"/>
      <c r="L621" s="7"/>
      <c r="M621" s="7"/>
      <c r="N621" s="7"/>
      <c r="O621" s="7"/>
      <c r="P621" s="34"/>
      <c r="Q621" s="3"/>
      <c r="R621" s="3"/>
      <c r="S621" s="71"/>
    </row>
    <row r="622" spans="1:19" x14ac:dyDescent="0.25">
      <c r="A622" s="157"/>
      <c r="B622" s="147"/>
      <c r="C622" s="157"/>
      <c r="D622" s="236"/>
      <c r="E622" s="157"/>
      <c r="F622" s="236"/>
      <c r="G622" s="18"/>
      <c r="H622" s="5"/>
      <c r="I622" s="18"/>
      <c r="J622" s="18"/>
      <c r="K622" s="18"/>
      <c r="L622" s="18"/>
      <c r="M622" s="18"/>
      <c r="N622" s="18"/>
      <c r="O622" s="18"/>
      <c r="P622" s="34"/>
      <c r="Q622" s="3"/>
      <c r="R622" s="3"/>
      <c r="S622" s="33"/>
    </row>
    <row r="623" spans="1:19" x14ac:dyDescent="0.25">
      <c r="A623" s="147"/>
      <c r="B623" s="157"/>
      <c r="C623" s="147"/>
      <c r="D623" s="147"/>
      <c r="E623" s="147"/>
      <c r="F623" s="237"/>
      <c r="G623" s="4">
        <f>SUM(G619:G622)</f>
        <v>0</v>
      </c>
      <c r="H623" s="4">
        <f t="shared" ref="H623:S623" si="188">SUM(H619:H622)</f>
        <v>0</v>
      </c>
      <c r="I623" s="4">
        <f t="shared" si="188"/>
        <v>0</v>
      </c>
      <c r="J623" s="4">
        <f t="shared" si="188"/>
        <v>0</v>
      </c>
      <c r="K623" s="4">
        <f t="shared" si="188"/>
        <v>0</v>
      </c>
      <c r="L623" s="4">
        <f t="shared" si="188"/>
        <v>0</v>
      </c>
      <c r="M623" s="4">
        <f t="shared" si="188"/>
        <v>0</v>
      </c>
      <c r="N623" s="4">
        <f t="shared" si="188"/>
        <v>0</v>
      </c>
      <c r="O623" s="4">
        <f t="shared" si="188"/>
        <v>0</v>
      </c>
      <c r="P623" s="33">
        <f t="shared" si="188"/>
        <v>0</v>
      </c>
      <c r="Q623" s="33">
        <f t="shared" si="188"/>
        <v>0</v>
      </c>
      <c r="R623" s="33">
        <f t="shared" si="188"/>
        <v>0</v>
      </c>
      <c r="S623" s="33">
        <f t="shared" si="188"/>
        <v>0</v>
      </c>
    </row>
    <row r="624" spans="1:19" x14ac:dyDescent="0.25">
      <c r="A624" s="150" t="s">
        <v>25</v>
      </c>
      <c r="B624" s="150"/>
      <c r="C624" s="150"/>
      <c r="D624" s="150"/>
      <c r="E624" s="150"/>
      <c r="F624" s="150"/>
      <c r="G624" s="9"/>
      <c r="H624" s="9"/>
      <c r="I624" s="9"/>
      <c r="J624" s="9"/>
      <c r="K624" s="9"/>
      <c r="L624" s="9"/>
      <c r="M624" s="9"/>
      <c r="N624" s="9"/>
      <c r="O624" s="9"/>
      <c r="P624" s="9"/>
      <c r="Q624" s="9"/>
      <c r="R624" s="9"/>
      <c r="S624" s="9"/>
    </row>
    <row r="625" spans="1:19" x14ac:dyDescent="0.25">
      <c r="A625" s="157"/>
      <c r="B625" s="147"/>
      <c r="C625" s="157"/>
      <c r="D625" s="236"/>
      <c r="E625" s="157"/>
      <c r="F625" s="157"/>
      <c r="G625" s="18"/>
      <c r="H625" s="5"/>
      <c r="I625" s="18"/>
      <c r="J625" s="18"/>
      <c r="K625" s="18"/>
      <c r="L625" s="18"/>
      <c r="M625" s="18"/>
      <c r="N625" s="18"/>
      <c r="O625" s="18"/>
      <c r="P625" s="3"/>
      <c r="Q625" s="3"/>
      <c r="R625" s="3"/>
      <c r="S625" s="4"/>
    </row>
    <row r="626" spans="1:19" x14ac:dyDescent="0.25">
      <c r="A626" s="147"/>
      <c r="B626" s="157"/>
      <c r="C626" s="147"/>
      <c r="D626" s="237"/>
      <c r="E626" s="147"/>
      <c r="F626" s="237"/>
      <c r="G626" s="4">
        <f>SUM(G625)</f>
        <v>0</v>
      </c>
      <c r="H626" s="4">
        <f t="shared" ref="H626:S626" si="189">SUM(H625)</f>
        <v>0</v>
      </c>
      <c r="I626" s="4">
        <f t="shared" si="189"/>
        <v>0</v>
      </c>
      <c r="J626" s="4">
        <f t="shared" si="189"/>
        <v>0</v>
      </c>
      <c r="K626" s="4">
        <f t="shared" si="189"/>
        <v>0</v>
      </c>
      <c r="L626" s="4">
        <f t="shared" si="189"/>
        <v>0</v>
      </c>
      <c r="M626" s="4">
        <f t="shared" si="189"/>
        <v>0</v>
      </c>
      <c r="N626" s="4">
        <f t="shared" si="189"/>
        <v>0</v>
      </c>
      <c r="O626" s="4">
        <f t="shared" si="189"/>
        <v>0</v>
      </c>
      <c r="P626" s="4">
        <f t="shared" si="189"/>
        <v>0</v>
      </c>
      <c r="Q626" s="4">
        <f t="shared" si="189"/>
        <v>0</v>
      </c>
      <c r="R626" s="4">
        <f t="shared" si="189"/>
        <v>0</v>
      </c>
      <c r="S626" s="4">
        <f t="shared" si="189"/>
        <v>0</v>
      </c>
    </row>
    <row r="627" spans="1:19" x14ac:dyDescent="0.25">
      <c r="A627" s="150" t="s">
        <v>26</v>
      </c>
      <c r="B627" s="150"/>
      <c r="C627" s="150"/>
      <c r="D627" s="150"/>
      <c r="E627" s="150"/>
      <c r="F627" s="150"/>
      <c r="G627" s="9"/>
      <c r="H627" s="9"/>
      <c r="I627" s="9"/>
      <c r="J627" s="9"/>
      <c r="K627" s="9"/>
      <c r="L627" s="9"/>
      <c r="M627" s="9"/>
      <c r="N627" s="9"/>
      <c r="O627" s="9"/>
      <c r="P627" s="9"/>
      <c r="Q627" s="9"/>
      <c r="R627" s="9"/>
      <c r="S627" s="9"/>
    </row>
    <row r="628" spans="1:19" x14ac:dyDescent="0.25">
      <c r="A628" s="162" t="s">
        <v>618</v>
      </c>
      <c r="B628" s="154" t="s">
        <v>21</v>
      </c>
      <c r="C628" s="162" t="s">
        <v>619</v>
      </c>
      <c r="D628" s="163" t="s">
        <v>45</v>
      </c>
      <c r="E628" s="162" t="s">
        <v>160</v>
      </c>
      <c r="F628" s="163"/>
      <c r="G628" s="11"/>
      <c r="H628" s="2"/>
      <c r="I628" s="11">
        <v>15000</v>
      </c>
      <c r="J628" s="11"/>
      <c r="K628" s="11"/>
      <c r="L628" s="11"/>
      <c r="M628" s="11"/>
      <c r="N628" s="11"/>
      <c r="O628" s="11"/>
      <c r="P628" s="3">
        <f>SUM(I628:O628)</f>
        <v>15000</v>
      </c>
      <c r="Q628" s="3">
        <f t="shared" ref="Q628:Q631" si="190">(P628-G628)</f>
        <v>15000</v>
      </c>
      <c r="R628" s="3">
        <f t="shared" ref="R628:R631" si="191">(Q628-O628)</f>
        <v>15000</v>
      </c>
      <c r="S628" s="3"/>
    </row>
    <row r="629" spans="1:19" x14ac:dyDescent="0.25">
      <c r="A629" s="162" t="s">
        <v>620</v>
      </c>
      <c r="B629" s="154" t="s">
        <v>21</v>
      </c>
      <c r="C629" s="162" t="s">
        <v>621</v>
      </c>
      <c r="D629" s="163" t="s">
        <v>622</v>
      </c>
      <c r="E629" s="162" t="s">
        <v>160</v>
      </c>
      <c r="F629" s="162"/>
      <c r="G629" s="11"/>
      <c r="H629" s="2"/>
      <c r="I629" s="11">
        <v>50000</v>
      </c>
      <c r="J629" s="11"/>
      <c r="K629" s="11"/>
      <c r="L629" s="11"/>
      <c r="M629" s="11"/>
      <c r="N629" s="11"/>
      <c r="O629" s="11"/>
      <c r="P629" s="3">
        <f t="shared" ref="P629:P631" si="192">SUM(I629:O629)</f>
        <v>50000</v>
      </c>
      <c r="Q629" s="3">
        <f t="shared" si="190"/>
        <v>50000</v>
      </c>
      <c r="R629" s="3">
        <f t="shared" si="191"/>
        <v>50000</v>
      </c>
      <c r="S629" s="3"/>
    </row>
    <row r="630" spans="1:19" x14ac:dyDescent="0.25">
      <c r="A630" s="162" t="s">
        <v>623</v>
      </c>
      <c r="B630" s="154" t="s">
        <v>21</v>
      </c>
      <c r="C630" s="162" t="s">
        <v>624</v>
      </c>
      <c r="D630" s="163" t="s">
        <v>625</v>
      </c>
      <c r="E630" s="162" t="s">
        <v>160</v>
      </c>
      <c r="F630" s="162"/>
      <c r="G630" s="11"/>
      <c r="H630" s="2"/>
      <c r="I630" s="11">
        <v>100000</v>
      </c>
      <c r="J630" s="11"/>
      <c r="K630" s="11"/>
      <c r="L630" s="11"/>
      <c r="M630" s="11"/>
      <c r="N630" s="11"/>
      <c r="O630" s="11"/>
      <c r="P630" s="3">
        <f t="shared" si="192"/>
        <v>100000</v>
      </c>
      <c r="Q630" s="3">
        <f t="shared" si="190"/>
        <v>100000</v>
      </c>
      <c r="R630" s="3">
        <f t="shared" si="191"/>
        <v>100000</v>
      </c>
      <c r="S630" s="3"/>
    </row>
    <row r="631" spans="1:19" x14ac:dyDescent="0.25">
      <c r="A631" s="162" t="s">
        <v>626</v>
      </c>
      <c r="B631" s="154" t="s">
        <v>162</v>
      </c>
      <c r="C631" s="162" t="s">
        <v>627</v>
      </c>
      <c r="D631" s="163" t="s">
        <v>625</v>
      </c>
      <c r="E631" s="162" t="s">
        <v>22</v>
      </c>
      <c r="F631" s="162"/>
      <c r="G631" s="11"/>
      <c r="H631" s="2"/>
      <c r="I631" s="11">
        <v>10000</v>
      </c>
      <c r="J631" s="11">
        <v>10000</v>
      </c>
      <c r="K631" s="11">
        <v>10000</v>
      </c>
      <c r="L631" s="11">
        <v>10000</v>
      </c>
      <c r="M631" s="11">
        <v>10000</v>
      </c>
      <c r="N631" s="11"/>
      <c r="O631" s="11"/>
      <c r="P631" s="3">
        <f t="shared" si="192"/>
        <v>50000</v>
      </c>
      <c r="Q631" s="3">
        <f t="shared" si="190"/>
        <v>50000</v>
      </c>
      <c r="R631" s="3">
        <f t="shared" si="191"/>
        <v>50000</v>
      </c>
      <c r="S631" s="3"/>
    </row>
    <row r="632" spans="1:19" x14ac:dyDescent="0.25">
      <c r="A632" s="154"/>
      <c r="B632" s="162"/>
      <c r="C632" s="154"/>
      <c r="D632" s="158"/>
      <c r="E632" s="154"/>
      <c r="F632" s="163"/>
      <c r="G632" s="11"/>
      <c r="H632" s="2"/>
      <c r="I632" s="11"/>
      <c r="J632" s="11"/>
      <c r="K632" s="11"/>
      <c r="L632" s="11"/>
      <c r="M632" s="11"/>
      <c r="N632" s="11"/>
      <c r="O632" s="11"/>
      <c r="P632" s="3"/>
      <c r="Q632" s="3"/>
      <c r="R632" s="3"/>
      <c r="S632" s="3"/>
    </row>
    <row r="633" spans="1:19" x14ac:dyDescent="0.25">
      <c r="A633" s="154"/>
      <c r="B633" s="154"/>
      <c r="C633" s="154"/>
      <c r="D633" s="154"/>
      <c r="E633" s="154"/>
      <c r="F633" s="237"/>
      <c r="G633" s="4">
        <f>SUM(G628:G632)</f>
        <v>0</v>
      </c>
      <c r="H633" s="4">
        <f t="shared" ref="H633:S633" si="193">SUM(H628:H632)</f>
        <v>0</v>
      </c>
      <c r="I633" s="4">
        <f t="shared" si="193"/>
        <v>175000</v>
      </c>
      <c r="J633" s="4">
        <f t="shared" si="193"/>
        <v>10000</v>
      </c>
      <c r="K633" s="4">
        <f t="shared" si="193"/>
        <v>10000</v>
      </c>
      <c r="L633" s="4">
        <f t="shared" si="193"/>
        <v>10000</v>
      </c>
      <c r="M633" s="4">
        <f t="shared" si="193"/>
        <v>10000</v>
      </c>
      <c r="N633" s="4">
        <f t="shared" si="193"/>
        <v>0</v>
      </c>
      <c r="O633" s="4">
        <f t="shared" si="193"/>
        <v>0</v>
      </c>
      <c r="P633" s="4">
        <f t="shared" si="193"/>
        <v>215000</v>
      </c>
      <c r="Q633" s="4">
        <f t="shared" si="193"/>
        <v>215000</v>
      </c>
      <c r="R633" s="4">
        <f t="shared" si="193"/>
        <v>215000</v>
      </c>
      <c r="S633" s="4">
        <f t="shared" si="193"/>
        <v>0</v>
      </c>
    </row>
    <row r="634" spans="1:19" x14ac:dyDescent="0.25">
      <c r="A634" s="150" t="s">
        <v>27</v>
      </c>
      <c r="B634" s="150"/>
      <c r="C634" s="150"/>
      <c r="D634" s="150"/>
      <c r="E634" s="150"/>
      <c r="F634" s="150"/>
      <c r="G634" s="9"/>
      <c r="H634" s="9"/>
      <c r="I634" s="9"/>
      <c r="J634" s="9"/>
      <c r="K634" s="9"/>
      <c r="L634" s="9"/>
      <c r="M634" s="9"/>
      <c r="N634" s="9"/>
      <c r="O634" s="9"/>
      <c r="P634" s="9"/>
      <c r="Q634" s="9" t="s">
        <v>28</v>
      </c>
      <c r="R634" s="9"/>
      <c r="S634" s="9"/>
    </row>
    <row r="635" spans="1:19" x14ac:dyDescent="0.25">
      <c r="A635" s="162" t="s">
        <v>849</v>
      </c>
      <c r="B635" s="154" t="s">
        <v>21</v>
      </c>
      <c r="C635" s="162" t="s">
        <v>628</v>
      </c>
      <c r="D635" s="163" t="s">
        <v>78</v>
      </c>
      <c r="E635" s="162" t="s">
        <v>160</v>
      </c>
      <c r="F635" s="162"/>
      <c r="G635" s="11"/>
      <c r="H635" s="2"/>
      <c r="I635" s="2">
        <v>72000</v>
      </c>
      <c r="J635" s="2">
        <v>72000</v>
      </c>
      <c r="K635" s="2">
        <v>72000</v>
      </c>
      <c r="L635" s="2">
        <v>72000</v>
      </c>
      <c r="M635" s="2">
        <v>72000</v>
      </c>
      <c r="N635" s="11"/>
      <c r="O635" s="11"/>
      <c r="P635" s="3">
        <f>SUM(I635:O635)</f>
        <v>360000</v>
      </c>
      <c r="Q635" s="3">
        <f t="shared" ref="Q635:Q637" si="194">(P635-G635)</f>
        <v>360000</v>
      </c>
      <c r="R635" s="3">
        <f t="shared" ref="R635:R637" si="195">(Q635-O635)</f>
        <v>360000</v>
      </c>
      <c r="S635" s="3"/>
    </row>
    <row r="636" spans="1:19" x14ac:dyDescent="0.25">
      <c r="A636" s="162" t="s">
        <v>850</v>
      </c>
      <c r="B636" s="154" t="s">
        <v>21</v>
      </c>
      <c r="C636" s="162" t="s">
        <v>628</v>
      </c>
      <c r="D636" s="163" t="s">
        <v>78</v>
      </c>
      <c r="E636" s="162" t="s">
        <v>160</v>
      </c>
      <c r="F636" s="162"/>
      <c r="G636" s="11"/>
      <c r="H636" s="2"/>
      <c r="I636" s="2">
        <v>72000</v>
      </c>
      <c r="J636" s="2">
        <v>72000</v>
      </c>
      <c r="K636" s="2">
        <v>72000</v>
      </c>
      <c r="L636" s="2">
        <v>72000</v>
      </c>
      <c r="M636" s="2">
        <v>72000</v>
      </c>
      <c r="N636" s="11"/>
      <c r="O636" s="11"/>
      <c r="P636" s="3">
        <f t="shared" ref="P636:P637" si="196">SUM(I636:O636)</f>
        <v>360000</v>
      </c>
      <c r="Q636" s="3">
        <f t="shared" si="194"/>
        <v>360000</v>
      </c>
      <c r="R636" s="3">
        <f t="shared" si="195"/>
        <v>360000</v>
      </c>
      <c r="S636" s="3"/>
    </row>
    <row r="637" spans="1:19" x14ac:dyDescent="0.25">
      <c r="A637" s="162" t="s">
        <v>850</v>
      </c>
      <c r="B637" s="154" t="s">
        <v>21</v>
      </c>
      <c r="C637" s="162" t="s">
        <v>628</v>
      </c>
      <c r="D637" s="163" t="s">
        <v>78</v>
      </c>
      <c r="E637" s="162" t="s">
        <v>160</v>
      </c>
      <c r="F637" s="162"/>
      <c r="G637" s="11"/>
      <c r="H637" s="2"/>
      <c r="I637" s="2">
        <v>72000</v>
      </c>
      <c r="J637" s="2">
        <v>72000</v>
      </c>
      <c r="K637" s="2">
        <v>72000</v>
      </c>
      <c r="L637" s="2">
        <v>72000</v>
      </c>
      <c r="M637" s="2">
        <v>72000</v>
      </c>
      <c r="N637" s="11"/>
      <c r="O637" s="11"/>
      <c r="P637" s="3">
        <f t="shared" si="196"/>
        <v>360000</v>
      </c>
      <c r="Q637" s="3">
        <f t="shared" si="194"/>
        <v>360000</v>
      </c>
      <c r="R637" s="3">
        <f t="shared" si="195"/>
        <v>360000</v>
      </c>
      <c r="S637" s="3"/>
    </row>
    <row r="638" spans="1:19" x14ac:dyDescent="0.25">
      <c r="A638" s="162"/>
      <c r="B638" s="154"/>
      <c r="C638" s="162"/>
      <c r="D638" s="163"/>
      <c r="E638" s="162"/>
      <c r="F638" s="162"/>
      <c r="G638" s="11"/>
      <c r="H638" s="2"/>
      <c r="I638" s="2"/>
      <c r="J638" s="2"/>
      <c r="K638" s="2"/>
      <c r="L638" s="2"/>
      <c r="M638" s="2"/>
      <c r="N638" s="11"/>
      <c r="O638" s="11"/>
      <c r="P638" s="3"/>
      <c r="Q638" s="3"/>
      <c r="R638" s="3"/>
      <c r="S638" s="3"/>
    </row>
    <row r="639" spans="1:19" x14ac:dyDescent="0.25">
      <c r="A639" s="154"/>
      <c r="B639" s="154"/>
      <c r="C639" s="154"/>
      <c r="D639" s="154"/>
      <c r="E639" s="154"/>
      <c r="F639" s="154"/>
      <c r="G639" s="6"/>
      <c r="H639" s="6"/>
      <c r="I639" s="6"/>
      <c r="J639" s="6"/>
      <c r="K639" s="6"/>
      <c r="L639" s="6"/>
      <c r="M639" s="6"/>
      <c r="N639" s="6"/>
      <c r="O639" s="6"/>
      <c r="P639" s="3"/>
      <c r="Q639" s="3"/>
      <c r="R639" s="3"/>
      <c r="S639" s="34"/>
    </row>
    <row r="640" spans="1:19" x14ac:dyDescent="0.25">
      <c r="A640" s="147"/>
      <c r="B640" s="147"/>
      <c r="C640" s="147"/>
      <c r="D640" s="237"/>
      <c r="E640" s="147"/>
      <c r="F640" s="237"/>
      <c r="G640" s="4">
        <f>SUM(G635:G639)</f>
        <v>0</v>
      </c>
      <c r="H640" s="4">
        <f t="shared" ref="H640:S640" si="197">SUM(H635:H639)</f>
        <v>0</v>
      </c>
      <c r="I640" s="4">
        <f t="shared" si="197"/>
        <v>216000</v>
      </c>
      <c r="J640" s="4">
        <f t="shared" si="197"/>
        <v>216000</v>
      </c>
      <c r="K640" s="4">
        <f t="shared" si="197"/>
        <v>216000</v>
      </c>
      <c r="L640" s="4">
        <f t="shared" si="197"/>
        <v>216000</v>
      </c>
      <c r="M640" s="4">
        <f t="shared" si="197"/>
        <v>216000</v>
      </c>
      <c r="N640" s="4">
        <f t="shared" si="197"/>
        <v>0</v>
      </c>
      <c r="O640" s="4">
        <f t="shared" si="197"/>
        <v>0</v>
      </c>
      <c r="P640" s="4">
        <f t="shared" si="197"/>
        <v>1080000</v>
      </c>
      <c r="Q640" s="4">
        <f t="shared" si="197"/>
        <v>1080000</v>
      </c>
      <c r="R640" s="4">
        <f t="shared" si="197"/>
        <v>1080000</v>
      </c>
      <c r="S640" s="4">
        <f t="shared" si="197"/>
        <v>0</v>
      </c>
    </row>
    <row r="641" spans="1:19" x14ac:dyDescent="0.25">
      <c r="A641" s="160" t="s">
        <v>29</v>
      </c>
      <c r="B641" s="160"/>
      <c r="C641" s="238"/>
      <c r="D641" s="238"/>
      <c r="E641" s="238"/>
      <c r="F641" s="238"/>
      <c r="G641" s="4">
        <f t="shared" ref="G641:S641" si="198">SUM(G640,G633,G626,G623)</f>
        <v>0</v>
      </c>
      <c r="H641" s="4">
        <f t="shared" si="198"/>
        <v>0</v>
      </c>
      <c r="I641" s="4">
        <f t="shared" si="198"/>
        <v>391000</v>
      </c>
      <c r="J641" s="4">
        <f t="shared" si="198"/>
        <v>226000</v>
      </c>
      <c r="K641" s="4">
        <f t="shared" si="198"/>
        <v>226000</v>
      </c>
      <c r="L641" s="4">
        <f t="shared" si="198"/>
        <v>226000</v>
      </c>
      <c r="M641" s="4">
        <f t="shared" si="198"/>
        <v>226000</v>
      </c>
      <c r="N641" s="4">
        <f t="shared" si="198"/>
        <v>0</v>
      </c>
      <c r="O641" s="4">
        <f t="shared" si="198"/>
        <v>0</v>
      </c>
      <c r="P641" s="4">
        <f t="shared" si="198"/>
        <v>1295000</v>
      </c>
      <c r="Q641" s="4">
        <f t="shared" si="198"/>
        <v>1295000</v>
      </c>
      <c r="R641" s="4">
        <f t="shared" si="198"/>
        <v>1295000</v>
      </c>
      <c r="S641" s="4">
        <f t="shared" si="198"/>
        <v>0</v>
      </c>
    </row>
    <row r="642" spans="1:19" x14ac:dyDescent="0.25">
      <c r="A642" s="263" t="s">
        <v>629</v>
      </c>
      <c r="B642" s="263"/>
      <c r="C642" s="263"/>
      <c r="D642" s="263"/>
      <c r="E642" s="263"/>
      <c r="F642" s="263"/>
      <c r="G642" s="263"/>
      <c r="H642" s="263"/>
      <c r="I642" s="263"/>
      <c r="J642" s="263"/>
      <c r="K642" s="263"/>
      <c r="L642" s="263"/>
      <c r="M642" s="263"/>
      <c r="N642" s="263"/>
      <c r="O642" s="263"/>
      <c r="P642" s="263"/>
      <c r="Q642" s="263"/>
      <c r="R642" s="263"/>
      <c r="S642" s="263"/>
    </row>
    <row r="643" spans="1:19" x14ac:dyDescent="0.25">
      <c r="A643" s="263"/>
      <c r="B643" s="263"/>
      <c r="C643" s="263"/>
      <c r="D643" s="263"/>
      <c r="E643" s="263"/>
      <c r="F643" s="263"/>
      <c r="G643" s="263"/>
      <c r="H643" s="263"/>
      <c r="I643" s="263"/>
      <c r="J643" s="263"/>
      <c r="K643" s="263"/>
      <c r="L643" s="263"/>
      <c r="M643" s="263"/>
      <c r="N643" s="263"/>
      <c r="O643" s="263"/>
      <c r="P643" s="263"/>
      <c r="Q643" s="263"/>
      <c r="R643" s="263"/>
      <c r="S643" s="263"/>
    </row>
    <row r="644" spans="1:19" ht="47.25" x14ac:dyDescent="0.25">
      <c r="A644" s="149" t="s">
        <v>0</v>
      </c>
      <c r="B644" s="149" t="s">
        <v>1</v>
      </c>
      <c r="C644" s="149" t="s">
        <v>2</v>
      </c>
      <c r="D644" s="148" t="s">
        <v>3</v>
      </c>
      <c r="E644" s="149" t="s">
        <v>4</v>
      </c>
      <c r="F644" s="148" t="s">
        <v>5</v>
      </c>
      <c r="G644" s="15" t="s">
        <v>6</v>
      </c>
      <c r="H644" s="15" t="s">
        <v>7</v>
      </c>
      <c r="I644" s="16" t="s">
        <v>8</v>
      </c>
      <c r="J644" s="16" t="s">
        <v>9</v>
      </c>
      <c r="K644" s="16" t="s">
        <v>10</v>
      </c>
      <c r="L644" s="16" t="s">
        <v>11</v>
      </c>
      <c r="M644" s="16" t="s">
        <v>12</v>
      </c>
      <c r="N644" s="16" t="s">
        <v>13</v>
      </c>
      <c r="O644" s="16" t="s">
        <v>14</v>
      </c>
      <c r="P644" s="16" t="s">
        <v>15</v>
      </c>
      <c r="Q644" s="16" t="s">
        <v>16</v>
      </c>
      <c r="R644" s="16" t="s">
        <v>17</v>
      </c>
      <c r="S644" s="16" t="s">
        <v>18</v>
      </c>
    </row>
    <row r="645" spans="1:19" x14ac:dyDescent="0.25">
      <c r="A645" s="150" t="s">
        <v>19</v>
      </c>
      <c r="B645" s="152"/>
      <c r="C645" s="151"/>
      <c r="D645" s="152"/>
      <c r="E645" s="152"/>
      <c r="F645" s="152"/>
      <c r="G645" s="9"/>
      <c r="H645" s="9"/>
      <c r="I645" s="9"/>
      <c r="J645" s="9"/>
      <c r="K645" s="9"/>
      <c r="L645" s="9"/>
      <c r="M645" s="9"/>
      <c r="N645" s="9"/>
      <c r="O645" s="9"/>
      <c r="P645" s="9"/>
      <c r="Q645" s="9"/>
      <c r="R645" s="9"/>
      <c r="S645" s="8"/>
    </row>
    <row r="646" spans="1:19" ht="31.5" x14ac:dyDescent="0.25">
      <c r="A646" s="153" t="s">
        <v>630</v>
      </c>
      <c r="B646" s="154" t="s">
        <v>21</v>
      </c>
      <c r="C646" s="153" t="s">
        <v>851</v>
      </c>
      <c r="D646" s="163"/>
      <c r="E646" s="162"/>
      <c r="F646" s="163"/>
      <c r="G646" s="11"/>
      <c r="H646" s="2"/>
      <c r="I646" s="11">
        <v>580500</v>
      </c>
      <c r="J646" s="11">
        <v>870800</v>
      </c>
      <c r="K646" s="11">
        <v>870800</v>
      </c>
      <c r="L646" s="11">
        <v>580500</v>
      </c>
      <c r="M646" s="11"/>
      <c r="N646" s="11"/>
      <c r="O646" s="11"/>
      <c r="P646" s="3">
        <f>SUM(I646:O646)</f>
        <v>2902600</v>
      </c>
      <c r="Q646" s="3">
        <f t="shared" ref="Q646:Q647" si="199">(P646-G646)</f>
        <v>2902600</v>
      </c>
      <c r="R646" s="3">
        <f t="shared" ref="R646:R647" si="200">(Q646-O646)</f>
        <v>2902600</v>
      </c>
      <c r="S646" s="3"/>
    </row>
    <row r="647" spans="1:19" ht="31.5" x14ac:dyDescent="0.25">
      <c r="A647" s="153" t="s">
        <v>631</v>
      </c>
      <c r="B647" s="154" t="s">
        <v>21</v>
      </c>
      <c r="C647" s="153" t="s">
        <v>852</v>
      </c>
      <c r="D647" s="163"/>
      <c r="E647" s="162"/>
      <c r="F647" s="163"/>
      <c r="G647" s="11"/>
      <c r="H647" s="2">
        <v>8000</v>
      </c>
      <c r="I647" s="11">
        <v>300000</v>
      </c>
      <c r="J647" s="11"/>
      <c r="K647" s="11"/>
      <c r="L647" s="11"/>
      <c r="M647" s="11"/>
      <c r="N647" s="11"/>
      <c r="O647" s="11"/>
      <c r="P647" s="3">
        <f t="shared" ref="P647" si="201">SUM(I647:O647)</f>
        <v>300000</v>
      </c>
      <c r="Q647" s="3">
        <f t="shared" si="199"/>
        <v>300000</v>
      </c>
      <c r="R647" s="3">
        <f t="shared" si="200"/>
        <v>300000</v>
      </c>
      <c r="S647" s="3">
        <v>8000</v>
      </c>
    </row>
    <row r="648" spans="1:19" x14ac:dyDescent="0.25">
      <c r="A648" s="153"/>
      <c r="B648" s="154"/>
      <c r="C648" s="153"/>
      <c r="D648" s="163"/>
      <c r="E648" s="162"/>
      <c r="F648" s="163"/>
      <c r="G648" s="11"/>
      <c r="H648" s="2"/>
      <c r="I648" s="11"/>
      <c r="J648" s="11"/>
      <c r="K648" s="11"/>
      <c r="L648" s="11"/>
      <c r="M648" s="11"/>
      <c r="N648" s="11"/>
      <c r="O648" s="11"/>
      <c r="P648" s="3"/>
      <c r="Q648" s="3"/>
      <c r="R648" s="3"/>
      <c r="S648" s="3"/>
    </row>
    <row r="649" spans="1:19" x14ac:dyDescent="0.25">
      <c r="A649" s="154"/>
      <c r="B649" s="157"/>
      <c r="C649" s="156"/>
      <c r="D649" s="154"/>
      <c r="E649" s="154"/>
      <c r="F649" s="158"/>
      <c r="G649" s="4">
        <f>SUM(G646:G648)</f>
        <v>0</v>
      </c>
      <c r="H649" s="4">
        <f t="shared" ref="H649:S649" si="202">SUM(H646:H648)</f>
        <v>8000</v>
      </c>
      <c r="I649" s="4">
        <f t="shared" si="202"/>
        <v>880500</v>
      </c>
      <c r="J649" s="4">
        <f t="shared" si="202"/>
        <v>870800</v>
      </c>
      <c r="K649" s="4">
        <f t="shared" si="202"/>
        <v>870800</v>
      </c>
      <c r="L649" s="4">
        <f t="shared" si="202"/>
        <v>580500</v>
      </c>
      <c r="M649" s="4">
        <f t="shared" si="202"/>
        <v>0</v>
      </c>
      <c r="N649" s="4">
        <f t="shared" si="202"/>
        <v>0</v>
      </c>
      <c r="O649" s="4">
        <f t="shared" si="202"/>
        <v>0</v>
      </c>
      <c r="P649" s="4">
        <f t="shared" si="202"/>
        <v>3202600</v>
      </c>
      <c r="Q649" s="4">
        <f t="shared" si="202"/>
        <v>3202600</v>
      </c>
      <c r="R649" s="4">
        <f t="shared" si="202"/>
        <v>3202600</v>
      </c>
      <c r="S649" s="4">
        <f t="shared" si="202"/>
        <v>8000</v>
      </c>
    </row>
    <row r="650" spans="1:19" x14ac:dyDescent="0.25">
      <c r="A650" s="150" t="s">
        <v>25</v>
      </c>
      <c r="B650" s="152"/>
      <c r="C650" s="151"/>
      <c r="D650" s="152"/>
      <c r="E650" s="152"/>
      <c r="F650" s="152"/>
      <c r="G650" s="9"/>
      <c r="H650" s="9"/>
      <c r="I650" s="9"/>
      <c r="J650" s="9"/>
      <c r="K650" s="9"/>
      <c r="L650" s="9"/>
      <c r="M650" s="9"/>
      <c r="N650" s="9"/>
      <c r="O650" s="9"/>
      <c r="P650" s="9"/>
      <c r="Q650" s="9"/>
      <c r="R650" s="9"/>
      <c r="S650" s="9"/>
    </row>
    <row r="651" spans="1:19" x14ac:dyDescent="0.25">
      <c r="A651" s="162"/>
      <c r="B651" s="154"/>
      <c r="C651" s="153"/>
      <c r="D651" s="163"/>
      <c r="E651" s="162"/>
      <c r="F651" s="162"/>
      <c r="G651" s="11"/>
      <c r="H651" s="2"/>
      <c r="I651" s="11"/>
      <c r="J651" s="11"/>
      <c r="K651" s="11"/>
      <c r="L651" s="11"/>
      <c r="M651" s="11"/>
      <c r="N651" s="11"/>
      <c r="O651" s="11"/>
      <c r="P651" s="3">
        <f>SUM(I651:O651)</f>
        <v>0</v>
      </c>
      <c r="Q651" s="3">
        <f t="shared" ref="Q651" si="203">(P651-G651)</f>
        <v>0</v>
      </c>
      <c r="R651" s="3">
        <f t="shared" ref="R651" si="204">(Q651-O651)</f>
        <v>0</v>
      </c>
      <c r="S651" s="3"/>
    </row>
    <row r="652" spans="1:19" x14ac:dyDescent="0.25">
      <c r="A652" s="154"/>
      <c r="B652" s="157"/>
      <c r="C652" s="156"/>
      <c r="D652" s="158"/>
      <c r="E652" s="154"/>
      <c r="F652" s="158"/>
      <c r="G652" s="4">
        <f>SUM(G651)</f>
        <v>0</v>
      </c>
      <c r="H652" s="4">
        <f t="shared" ref="H652:S652" si="205">SUM(H651)</f>
        <v>0</v>
      </c>
      <c r="I652" s="4">
        <f t="shared" si="205"/>
        <v>0</v>
      </c>
      <c r="J652" s="4">
        <f t="shared" si="205"/>
        <v>0</v>
      </c>
      <c r="K652" s="4">
        <f t="shared" si="205"/>
        <v>0</v>
      </c>
      <c r="L652" s="4">
        <f t="shared" si="205"/>
        <v>0</v>
      </c>
      <c r="M652" s="4">
        <f t="shared" si="205"/>
        <v>0</v>
      </c>
      <c r="N652" s="4">
        <f t="shared" si="205"/>
        <v>0</v>
      </c>
      <c r="O652" s="4">
        <f t="shared" si="205"/>
        <v>0</v>
      </c>
      <c r="P652" s="4">
        <f t="shared" si="205"/>
        <v>0</v>
      </c>
      <c r="Q652" s="4">
        <f t="shared" si="205"/>
        <v>0</v>
      </c>
      <c r="R652" s="4">
        <f t="shared" si="205"/>
        <v>0</v>
      </c>
      <c r="S652" s="4">
        <f t="shared" si="205"/>
        <v>0</v>
      </c>
    </row>
    <row r="653" spans="1:19" x14ac:dyDescent="0.25">
      <c r="A653" s="150" t="s">
        <v>26</v>
      </c>
      <c r="B653" s="152"/>
      <c r="C653" s="151"/>
      <c r="D653" s="152"/>
      <c r="E653" s="152"/>
      <c r="F653" s="152"/>
      <c r="G653" s="9"/>
      <c r="H653" s="9"/>
      <c r="I653" s="9"/>
      <c r="J653" s="9"/>
      <c r="K653" s="9"/>
      <c r="L653" s="9"/>
      <c r="M653" s="9"/>
      <c r="N653" s="9"/>
      <c r="O653" s="9"/>
      <c r="P653" s="9"/>
      <c r="Q653" s="9"/>
      <c r="R653" s="9"/>
      <c r="S653" s="9"/>
    </row>
    <row r="654" spans="1:19" x14ac:dyDescent="0.25">
      <c r="A654" s="162" t="s">
        <v>632</v>
      </c>
      <c r="B654" s="154" t="s">
        <v>21</v>
      </c>
      <c r="C654" s="153" t="s">
        <v>633</v>
      </c>
      <c r="D654" s="163" t="s">
        <v>634</v>
      </c>
      <c r="E654" s="162" t="s">
        <v>160</v>
      </c>
      <c r="F654" s="163"/>
      <c r="G654" s="11"/>
      <c r="H654" s="2">
        <v>18000</v>
      </c>
      <c r="I654" s="11">
        <v>405000</v>
      </c>
      <c r="J654" s="11"/>
      <c r="K654" s="11"/>
      <c r="L654" s="11"/>
      <c r="M654" s="11"/>
      <c r="N654" s="11"/>
      <c r="O654" s="11"/>
      <c r="P654" s="3">
        <f>SUM(I654:O654)</f>
        <v>405000</v>
      </c>
      <c r="Q654" s="3">
        <f t="shared" ref="Q654:Q659" si="206">(P654-G654)</f>
        <v>405000</v>
      </c>
      <c r="R654" s="3">
        <f t="shared" ref="R654:R659" si="207">(Q654-O654)</f>
        <v>405000</v>
      </c>
      <c r="S654" s="3">
        <v>18000</v>
      </c>
    </row>
    <row r="655" spans="1:19" x14ac:dyDescent="0.25">
      <c r="A655" s="153" t="s">
        <v>853</v>
      </c>
      <c r="B655" s="154" t="s">
        <v>162</v>
      </c>
      <c r="C655" s="153" t="s">
        <v>854</v>
      </c>
      <c r="D655" s="163"/>
      <c r="E655" s="162"/>
      <c r="F655" s="163"/>
      <c r="G655" s="11"/>
      <c r="H655" s="2"/>
      <c r="I655" s="11">
        <v>95000</v>
      </c>
      <c r="J655" s="11"/>
      <c r="K655" s="11"/>
      <c r="L655" s="11"/>
      <c r="M655" s="11"/>
      <c r="N655" s="11"/>
      <c r="O655" s="11"/>
      <c r="P655" s="3">
        <f t="shared" ref="P655:P659" si="208">SUM(I655:O655)</f>
        <v>95000</v>
      </c>
      <c r="Q655" s="3">
        <f t="shared" si="206"/>
        <v>95000</v>
      </c>
      <c r="R655" s="3">
        <f t="shared" si="207"/>
        <v>95000</v>
      </c>
      <c r="S655" s="3"/>
    </row>
    <row r="656" spans="1:19" x14ac:dyDescent="0.25">
      <c r="A656" s="154" t="s">
        <v>635</v>
      </c>
      <c r="B656" s="154" t="s">
        <v>162</v>
      </c>
      <c r="C656" s="153" t="s">
        <v>855</v>
      </c>
      <c r="D656" s="163" t="s">
        <v>634</v>
      </c>
      <c r="E656" s="162" t="s">
        <v>160</v>
      </c>
      <c r="F656" s="163"/>
      <c r="G656" s="11"/>
      <c r="H656" s="2"/>
      <c r="I656" s="11"/>
      <c r="J656" s="11">
        <v>135000</v>
      </c>
      <c r="K656" s="11"/>
      <c r="L656" s="11"/>
      <c r="M656" s="11"/>
      <c r="N656" s="11"/>
      <c r="O656" s="11"/>
      <c r="P656" s="3">
        <f t="shared" si="208"/>
        <v>135000</v>
      </c>
      <c r="Q656" s="3">
        <f t="shared" si="206"/>
        <v>135000</v>
      </c>
      <c r="R656" s="3">
        <f t="shared" si="207"/>
        <v>135000</v>
      </c>
      <c r="S656" s="3"/>
    </row>
    <row r="657" spans="1:19" x14ac:dyDescent="0.25">
      <c r="A657" s="154" t="s">
        <v>636</v>
      </c>
      <c r="B657" s="154" t="s">
        <v>162</v>
      </c>
      <c r="C657" s="153" t="s">
        <v>856</v>
      </c>
      <c r="D657" s="163" t="s">
        <v>634</v>
      </c>
      <c r="E657" s="162" t="s">
        <v>160</v>
      </c>
      <c r="F657" s="163" t="s">
        <v>637</v>
      </c>
      <c r="G657" s="11"/>
      <c r="H657" s="2">
        <v>5700</v>
      </c>
      <c r="I657" s="11"/>
      <c r="J657" s="11">
        <v>250000</v>
      </c>
      <c r="K657" s="11"/>
      <c r="L657" s="11"/>
      <c r="M657" s="11"/>
      <c r="N657" s="11"/>
      <c r="O657" s="11"/>
      <c r="P657" s="3">
        <f t="shared" si="208"/>
        <v>250000</v>
      </c>
      <c r="Q657" s="3">
        <f t="shared" si="206"/>
        <v>250000</v>
      </c>
      <c r="R657" s="3">
        <f t="shared" si="207"/>
        <v>250000</v>
      </c>
      <c r="S657" s="3">
        <v>5700</v>
      </c>
    </row>
    <row r="658" spans="1:19" x14ac:dyDescent="0.25">
      <c r="A658" s="162" t="s">
        <v>638</v>
      </c>
      <c r="B658" s="154" t="s">
        <v>21</v>
      </c>
      <c r="C658" s="153" t="s">
        <v>639</v>
      </c>
      <c r="D658" s="163" t="s">
        <v>622</v>
      </c>
      <c r="E658" s="162" t="s">
        <v>160</v>
      </c>
      <c r="F658" s="163"/>
      <c r="G658" s="11"/>
      <c r="H658" s="2"/>
      <c r="I658" s="6"/>
      <c r="J658" s="11"/>
      <c r="K658" s="11"/>
      <c r="L658" s="11">
        <v>22000</v>
      </c>
      <c r="M658" s="11"/>
      <c r="N658" s="11"/>
      <c r="O658" s="11"/>
      <c r="P658" s="3">
        <f t="shared" si="208"/>
        <v>22000</v>
      </c>
      <c r="Q658" s="3">
        <f t="shared" si="206"/>
        <v>22000</v>
      </c>
      <c r="R658" s="3">
        <f t="shared" si="207"/>
        <v>22000</v>
      </c>
      <c r="S658" s="3"/>
    </row>
    <row r="659" spans="1:19" x14ac:dyDescent="0.25">
      <c r="A659" s="162" t="s">
        <v>640</v>
      </c>
      <c r="B659" s="154" t="s">
        <v>21</v>
      </c>
      <c r="C659" s="153" t="s">
        <v>641</v>
      </c>
      <c r="D659" s="163" t="s">
        <v>622</v>
      </c>
      <c r="E659" s="162" t="s">
        <v>160</v>
      </c>
      <c r="F659" s="163" t="s">
        <v>637</v>
      </c>
      <c r="G659" s="11"/>
      <c r="H659" s="2">
        <v>21000</v>
      </c>
      <c r="I659" s="11"/>
      <c r="J659" s="11"/>
      <c r="K659" s="11"/>
      <c r="L659" s="11">
        <v>270000</v>
      </c>
      <c r="M659" s="11"/>
      <c r="N659" s="11"/>
      <c r="O659" s="11"/>
      <c r="P659" s="3">
        <f t="shared" si="208"/>
        <v>270000</v>
      </c>
      <c r="Q659" s="3">
        <f t="shared" si="206"/>
        <v>270000</v>
      </c>
      <c r="R659" s="3">
        <f t="shared" si="207"/>
        <v>270000</v>
      </c>
      <c r="S659" s="3">
        <v>21000</v>
      </c>
    </row>
    <row r="660" spans="1:19" x14ac:dyDescent="0.25">
      <c r="A660" s="162"/>
      <c r="B660" s="154"/>
      <c r="C660" s="153"/>
      <c r="D660" s="163"/>
      <c r="E660" s="162"/>
      <c r="F660" s="163"/>
      <c r="G660" s="11"/>
      <c r="H660" s="2"/>
      <c r="I660" s="11"/>
      <c r="J660" s="6"/>
      <c r="K660" s="11"/>
      <c r="L660" s="11"/>
      <c r="M660" s="11"/>
      <c r="N660" s="11"/>
      <c r="O660" s="11"/>
      <c r="P660" s="3"/>
      <c r="Q660" s="3"/>
      <c r="R660" s="3"/>
      <c r="S660" s="3"/>
    </row>
    <row r="661" spans="1:19" x14ac:dyDescent="0.25">
      <c r="A661" s="154"/>
      <c r="B661" s="157"/>
      <c r="C661" s="156"/>
      <c r="D661" s="158"/>
      <c r="E661" s="154"/>
      <c r="F661" s="158"/>
      <c r="G661" s="4">
        <f>SUM(G654:G660)</f>
        <v>0</v>
      </c>
      <c r="H661" s="4">
        <f t="shared" ref="H661:S661" si="209">SUM(H654:H660)</f>
        <v>44700</v>
      </c>
      <c r="I661" s="4">
        <f t="shared" si="209"/>
        <v>500000</v>
      </c>
      <c r="J661" s="4">
        <f t="shared" si="209"/>
        <v>385000</v>
      </c>
      <c r="K661" s="4">
        <f t="shared" si="209"/>
        <v>0</v>
      </c>
      <c r="L661" s="4">
        <f t="shared" si="209"/>
        <v>292000</v>
      </c>
      <c r="M661" s="4">
        <f t="shared" si="209"/>
        <v>0</v>
      </c>
      <c r="N661" s="4">
        <f t="shared" si="209"/>
        <v>0</v>
      </c>
      <c r="O661" s="4">
        <f t="shared" si="209"/>
        <v>0</v>
      </c>
      <c r="P661" s="4">
        <f t="shared" si="209"/>
        <v>1177000</v>
      </c>
      <c r="Q661" s="4">
        <f t="shared" si="209"/>
        <v>1177000</v>
      </c>
      <c r="R661" s="4">
        <f t="shared" si="209"/>
        <v>1177000</v>
      </c>
      <c r="S661" s="4">
        <f t="shared" si="209"/>
        <v>44700</v>
      </c>
    </row>
    <row r="662" spans="1:19" x14ac:dyDescent="0.25">
      <c r="A662" s="150" t="s">
        <v>27</v>
      </c>
      <c r="B662" s="152"/>
      <c r="C662" s="151"/>
      <c r="D662" s="152"/>
      <c r="E662" s="152"/>
      <c r="F662" s="152"/>
      <c r="G662" s="9"/>
      <c r="H662" s="9"/>
      <c r="I662" s="9"/>
      <c r="J662" s="9"/>
      <c r="K662" s="9"/>
      <c r="L662" s="9"/>
      <c r="M662" s="9"/>
      <c r="N662" s="9"/>
      <c r="O662" s="9"/>
      <c r="P662" s="9"/>
      <c r="Q662" s="9" t="s">
        <v>28</v>
      </c>
      <c r="R662" s="9"/>
      <c r="S662" s="8"/>
    </row>
    <row r="663" spans="1:19" x14ac:dyDescent="0.25">
      <c r="A663" s="162"/>
      <c r="B663" s="154"/>
      <c r="C663" s="153"/>
      <c r="D663" s="163"/>
      <c r="E663" s="162"/>
      <c r="F663" s="162"/>
      <c r="G663" s="11"/>
      <c r="H663" s="2"/>
      <c r="I663" s="11"/>
      <c r="J663" s="11"/>
      <c r="K663" s="11"/>
      <c r="L663" s="11"/>
      <c r="M663" s="11"/>
      <c r="N663" s="11"/>
      <c r="O663" s="11"/>
      <c r="P663" s="3"/>
      <c r="Q663" s="3"/>
      <c r="R663" s="3"/>
      <c r="S663" s="3"/>
    </row>
    <row r="664" spans="1:19" x14ac:dyDescent="0.25">
      <c r="A664" s="147"/>
      <c r="B664" s="154"/>
      <c r="C664" s="156"/>
      <c r="D664" s="158"/>
      <c r="E664" s="154"/>
      <c r="F664" s="158"/>
      <c r="G664" s="4">
        <f>SUM(G663)</f>
        <v>0</v>
      </c>
      <c r="H664" s="4">
        <f t="shared" ref="H664:S664" si="210">SUM(H663)</f>
        <v>0</v>
      </c>
      <c r="I664" s="4">
        <f t="shared" si="210"/>
        <v>0</v>
      </c>
      <c r="J664" s="4">
        <f t="shared" si="210"/>
        <v>0</v>
      </c>
      <c r="K664" s="4">
        <f t="shared" si="210"/>
        <v>0</v>
      </c>
      <c r="L664" s="4">
        <f t="shared" si="210"/>
        <v>0</v>
      </c>
      <c r="M664" s="4">
        <f t="shared" si="210"/>
        <v>0</v>
      </c>
      <c r="N664" s="4">
        <f t="shared" si="210"/>
        <v>0</v>
      </c>
      <c r="O664" s="4">
        <f t="shared" si="210"/>
        <v>0</v>
      </c>
      <c r="P664" s="4">
        <f t="shared" si="210"/>
        <v>0</v>
      </c>
      <c r="Q664" s="4">
        <f t="shared" si="210"/>
        <v>0</v>
      </c>
      <c r="R664" s="4">
        <f t="shared" si="210"/>
        <v>0</v>
      </c>
      <c r="S664" s="4">
        <f t="shared" si="210"/>
        <v>0</v>
      </c>
    </row>
    <row r="665" spans="1:19" x14ac:dyDescent="0.25">
      <c r="A665" s="160" t="s">
        <v>29</v>
      </c>
      <c r="B665" s="160"/>
      <c r="C665" s="229"/>
      <c r="D665" s="161"/>
      <c r="E665" s="161"/>
      <c r="F665" s="161"/>
      <c r="G665" s="4">
        <f t="shared" ref="G665:S665" si="211">SUM(G664,G661,G652,G649)</f>
        <v>0</v>
      </c>
      <c r="H665" s="4">
        <f t="shared" si="211"/>
        <v>52700</v>
      </c>
      <c r="I665" s="4">
        <f t="shared" si="211"/>
        <v>1380500</v>
      </c>
      <c r="J665" s="4">
        <f t="shared" si="211"/>
        <v>1255800</v>
      </c>
      <c r="K665" s="4">
        <f t="shared" si="211"/>
        <v>870800</v>
      </c>
      <c r="L665" s="4">
        <f t="shared" si="211"/>
        <v>872500</v>
      </c>
      <c r="M665" s="4">
        <f t="shared" si="211"/>
        <v>0</v>
      </c>
      <c r="N665" s="4">
        <f t="shared" si="211"/>
        <v>0</v>
      </c>
      <c r="O665" s="4">
        <f t="shared" si="211"/>
        <v>0</v>
      </c>
      <c r="P665" s="4">
        <f t="shared" si="211"/>
        <v>4379600</v>
      </c>
      <c r="Q665" s="4">
        <f t="shared" si="211"/>
        <v>4379600</v>
      </c>
      <c r="R665" s="4">
        <f t="shared" si="211"/>
        <v>4379600</v>
      </c>
      <c r="S665" s="4">
        <f t="shared" si="211"/>
        <v>52700</v>
      </c>
    </row>
    <row r="666" spans="1:19" x14ac:dyDescent="0.25">
      <c r="A666" s="263" t="s">
        <v>642</v>
      </c>
      <c r="B666" s="263"/>
      <c r="C666" s="263"/>
      <c r="D666" s="263"/>
      <c r="E666" s="263"/>
      <c r="F666" s="263"/>
      <c r="G666" s="263"/>
      <c r="H666" s="263"/>
      <c r="I666" s="263"/>
      <c r="J666" s="263"/>
      <c r="K666" s="263"/>
      <c r="L666" s="263"/>
      <c r="M666" s="263"/>
      <c r="N666" s="263"/>
      <c r="O666" s="263"/>
      <c r="P666" s="263"/>
      <c r="Q666" s="263"/>
      <c r="R666" s="263"/>
      <c r="S666" s="263"/>
    </row>
    <row r="667" spans="1:19" x14ac:dyDescent="0.25">
      <c r="A667" s="263"/>
      <c r="B667" s="263"/>
      <c r="C667" s="263"/>
      <c r="D667" s="263"/>
      <c r="E667" s="263"/>
      <c r="F667" s="263"/>
      <c r="G667" s="263"/>
      <c r="H667" s="263"/>
      <c r="I667" s="263"/>
      <c r="J667" s="263"/>
      <c r="K667" s="263"/>
      <c r="L667" s="263"/>
      <c r="M667" s="263"/>
      <c r="N667" s="263"/>
      <c r="O667" s="263"/>
      <c r="P667" s="263"/>
      <c r="Q667" s="263"/>
      <c r="R667" s="263"/>
      <c r="S667" s="263"/>
    </row>
    <row r="668" spans="1:19" ht="47.25" x14ac:dyDescent="0.25">
      <c r="A668" s="147" t="s">
        <v>0</v>
      </c>
      <c r="B668" s="147" t="s">
        <v>1</v>
      </c>
      <c r="C668" s="147" t="s">
        <v>2</v>
      </c>
      <c r="D668" s="148" t="s">
        <v>3</v>
      </c>
      <c r="E668" s="149" t="s">
        <v>4</v>
      </c>
      <c r="F668" s="148" t="s">
        <v>5</v>
      </c>
      <c r="G668" s="15" t="s">
        <v>6</v>
      </c>
      <c r="H668" s="15" t="s">
        <v>7</v>
      </c>
      <c r="I668" s="16" t="s">
        <v>8</v>
      </c>
      <c r="J668" s="16" t="s">
        <v>9</v>
      </c>
      <c r="K668" s="16" t="s">
        <v>10</v>
      </c>
      <c r="L668" s="16" t="s">
        <v>11</v>
      </c>
      <c r="M668" s="16" t="s">
        <v>12</v>
      </c>
      <c r="N668" s="16" t="s">
        <v>13</v>
      </c>
      <c r="O668" s="16" t="s">
        <v>14</v>
      </c>
      <c r="P668" s="16" t="s">
        <v>15</v>
      </c>
      <c r="Q668" s="16" t="s">
        <v>16</v>
      </c>
      <c r="R668" s="16" t="s">
        <v>17</v>
      </c>
      <c r="S668" s="16" t="s">
        <v>18</v>
      </c>
    </row>
    <row r="669" spans="1:19" x14ac:dyDescent="0.25">
      <c r="A669" s="150" t="s">
        <v>19</v>
      </c>
      <c r="B669" s="151"/>
      <c r="C669" s="152"/>
      <c r="D669" s="152"/>
      <c r="E669" s="152"/>
      <c r="F669" s="152"/>
      <c r="G669" s="9"/>
      <c r="H669" s="9"/>
      <c r="I669" s="9"/>
      <c r="J669" s="9"/>
      <c r="K669" s="9"/>
      <c r="L669" s="9"/>
      <c r="M669" s="9"/>
      <c r="N669" s="9"/>
      <c r="O669" s="9"/>
      <c r="P669" s="9"/>
      <c r="Q669" s="9"/>
      <c r="R669" s="9"/>
      <c r="S669" s="8"/>
    </row>
    <row r="670" spans="1:19" x14ac:dyDescent="0.25">
      <c r="A670" s="153"/>
      <c r="B670" s="156"/>
      <c r="C670" s="153"/>
      <c r="D670" s="155"/>
      <c r="E670" s="153"/>
      <c r="F670" s="156" t="s">
        <v>23</v>
      </c>
      <c r="G670" s="12"/>
      <c r="H670" s="12"/>
      <c r="I670" s="12"/>
      <c r="J670" s="12"/>
      <c r="K670" s="12"/>
      <c r="L670" s="12"/>
      <c r="M670" s="12"/>
      <c r="N670" s="12">
        <v>150000</v>
      </c>
      <c r="O670" s="12"/>
      <c r="P670" s="27">
        <f>SUM(I670:O670)</f>
        <v>150000</v>
      </c>
      <c r="Q670" s="3">
        <f t="shared" ref="Q670" si="212">(P670-G670)</f>
        <v>150000</v>
      </c>
      <c r="R670" s="3">
        <f t="shared" ref="R670" si="213">(Q670-O670)</f>
        <v>150000</v>
      </c>
      <c r="S670" s="27"/>
    </row>
    <row r="671" spans="1:19" x14ac:dyDescent="0.25">
      <c r="A671" s="154"/>
      <c r="B671" s="157"/>
      <c r="C671" s="154"/>
      <c r="D671" s="154"/>
      <c r="E671" s="154"/>
      <c r="F671" s="158"/>
      <c r="G671" s="4">
        <f>SUM(G670)</f>
        <v>0</v>
      </c>
      <c r="H671" s="4">
        <f t="shared" ref="H671:S671" si="214">SUM(H670)</f>
        <v>0</v>
      </c>
      <c r="I671" s="4">
        <f t="shared" si="214"/>
        <v>0</v>
      </c>
      <c r="J671" s="4">
        <f t="shared" si="214"/>
        <v>0</v>
      </c>
      <c r="K671" s="4">
        <f t="shared" si="214"/>
        <v>0</v>
      </c>
      <c r="L671" s="4">
        <f t="shared" si="214"/>
        <v>0</v>
      </c>
      <c r="M671" s="4">
        <f t="shared" si="214"/>
        <v>0</v>
      </c>
      <c r="N671" s="4">
        <f t="shared" si="214"/>
        <v>150000</v>
      </c>
      <c r="O671" s="4">
        <f t="shared" si="214"/>
        <v>0</v>
      </c>
      <c r="P671" s="4">
        <f t="shared" si="214"/>
        <v>150000</v>
      </c>
      <c r="Q671" s="4">
        <f t="shared" si="214"/>
        <v>150000</v>
      </c>
      <c r="R671" s="4">
        <f t="shared" si="214"/>
        <v>150000</v>
      </c>
      <c r="S671" s="4">
        <f t="shared" si="214"/>
        <v>0</v>
      </c>
    </row>
    <row r="672" spans="1:19" x14ac:dyDescent="0.25">
      <c r="A672" s="150" t="s">
        <v>25</v>
      </c>
      <c r="B672" s="151"/>
      <c r="C672" s="152"/>
      <c r="D672" s="152"/>
      <c r="E672" s="152"/>
      <c r="F672" s="152"/>
      <c r="G672" s="9"/>
      <c r="H672" s="9"/>
      <c r="I672" s="9"/>
      <c r="J672" s="9"/>
      <c r="K672" s="9"/>
      <c r="L672" s="9"/>
      <c r="M672" s="9"/>
      <c r="N672" s="9"/>
      <c r="O672" s="9"/>
      <c r="P672" s="9"/>
      <c r="Q672" s="9"/>
      <c r="R672" s="9"/>
      <c r="S672" s="9"/>
    </row>
    <row r="673" spans="1:19" x14ac:dyDescent="0.25">
      <c r="A673" s="153" t="s">
        <v>643</v>
      </c>
      <c r="B673" s="154" t="s">
        <v>21</v>
      </c>
      <c r="C673" s="153" t="s">
        <v>644</v>
      </c>
      <c r="D673" s="155" t="s">
        <v>45</v>
      </c>
      <c r="E673" s="153"/>
      <c r="F673" s="153"/>
      <c r="G673" s="11"/>
      <c r="H673" s="12"/>
      <c r="I673" s="11"/>
      <c r="J673" s="11"/>
      <c r="K673" s="11"/>
      <c r="L673" s="11"/>
      <c r="M673" s="11"/>
      <c r="N673" s="11"/>
      <c r="O673" s="11"/>
      <c r="P673" s="3"/>
      <c r="Q673" s="3"/>
      <c r="R673" s="3"/>
      <c r="S673" s="3"/>
    </row>
    <row r="674" spans="1:19" x14ac:dyDescent="0.25">
      <c r="A674" s="153"/>
      <c r="B674" s="154"/>
      <c r="C674" s="153"/>
      <c r="D674" s="155"/>
      <c r="E674" s="153"/>
      <c r="F674" s="153"/>
      <c r="G674" s="11"/>
      <c r="H674" s="12"/>
      <c r="I674" s="11"/>
      <c r="J674" s="11"/>
      <c r="K674" s="11"/>
      <c r="L674" s="11"/>
      <c r="M674" s="11"/>
      <c r="N674" s="11"/>
      <c r="O674" s="11"/>
      <c r="P674" s="3"/>
      <c r="Q674" s="3"/>
      <c r="R674" s="3"/>
      <c r="S674" s="3"/>
    </row>
    <row r="675" spans="1:19" x14ac:dyDescent="0.25">
      <c r="A675" s="154"/>
      <c r="B675" s="157"/>
      <c r="C675" s="154"/>
      <c r="D675" s="158"/>
      <c r="E675" s="154"/>
      <c r="F675" s="158"/>
      <c r="G675" s="4">
        <f>SUM(G673:G674)</f>
        <v>0</v>
      </c>
      <c r="H675" s="4">
        <f t="shared" ref="H675:S675" si="215">SUM(H673:H674)</f>
        <v>0</v>
      </c>
      <c r="I675" s="4">
        <f t="shared" si="215"/>
        <v>0</v>
      </c>
      <c r="J675" s="4">
        <f t="shared" si="215"/>
        <v>0</v>
      </c>
      <c r="K675" s="4">
        <f t="shared" si="215"/>
        <v>0</v>
      </c>
      <c r="L675" s="4">
        <f t="shared" si="215"/>
        <v>0</v>
      </c>
      <c r="M675" s="4">
        <f t="shared" si="215"/>
        <v>0</v>
      </c>
      <c r="N675" s="4">
        <f t="shared" si="215"/>
        <v>0</v>
      </c>
      <c r="O675" s="4">
        <f t="shared" si="215"/>
        <v>0</v>
      </c>
      <c r="P675" s="4">
        <f t="shared" si="215"/>
        <v>0</v>
      </c>
      <c r="Q675" s="4">
        <f t="shared" si="215"/>
        <v>0</v>
      </c>
      <c r="R675" s="4">
        <f t="shared" si="215"/>
        <v>0</v>
      </c>
      <c r="S675" s="4">
        <f t="shared" si="215"/>
        <v>0</v>
      </c>
    </row>
    <row r="676" spans="1:19" x14ac:dyDescent="0.25">
      <c r="A676" s="150" t="s">
        <v>26</v>
      </c>
      <c r="B676" s="151"/>
      <c r="C676" s="152"/>
      <c r="D676" s="152"/>
      <c r="E676" s="152"/>
      <c r="F676" s="152"/>
      <c r="G676" s="9"/>
      <c r="H676" s="9"/>
      <c r="I676" s="9"/>
      <c r="J676" s="9"/>
      <c r="K676" s="9"/>
      <c r="L676" s="9"/>
      <c r="M676" s="9"/>
      <c r="N676" s="9"/>
      <c r="O676" s="9"/>
      <c r="P676" s="9"/>
      <c r="Q676" s="9"/>
      <c r="R676" s="9"/>
      <c r="S676" s="9"/>
    </row>
    <row r="677" spans="1:19" x14ac:dyDescent="0.25">
      <c r="A677" s="162"/>
      <c r="B677" s="154"/>
      <c r="C677" s="153"/>
      <c r="D677" s="155"/>
      <c r="E677" s="153"/>
      <c r="F677" s="153"/>
      <c r="G677" s="11"/>
      <c r="H677" s="2"/>
      <c r="I677" s="2" t="s">
        <v>288</v>
      </c>
      <c r="J677" s="2" t="s">
        <v>288</v>
      </c>
      <c r="K677" s="2"/>
      <c r="L677" s="2"/>
      <c r="M677" s="2"/>
      <c r="N677" s="11"/>
      <c r="O677" s="11"/>
      <c r="P677" s="3"/>
      <c r="Q677" s="3"/>
      <c r="R677" s="3"/>
      <c r="S677" s="3"/>
    </row>
    <row r="678" spans="1:19" x14ac:dyDescent="0.25">
      <c r="A678" s="162" t="s">
        <v>288</v>
      </c>
      <c r="B678" s="154" t="s">
        <v>288</v>
      </c>
      <c r="C678" s="162" t="s">
        <v>288</v>
      </c>
      <c r="D678" s="163" t="s">
        <v>288</v>
      </c>
      <c r="E678" s="162" t="s">
        <v>288</v>
      </c>
      <c r="F678" s="163"/>
      <c r="G678" s="11"/>
      <c r="H678" s="2"/>
      <c r="I678" s="11"/>
      <c r="J678" s="11"/>
      <c r="K678" s="11"/>
      <c r="L678" s="11"/>
      <c r="M678" s="11"/>
      <c r="N678" s="11"/>
      <c r="O678" s="11"/>
      <c r="P678" s="3"/>
      <c r="Q678" s="3"/>
      <c r="R678" s="3"/>
      <c r="S678" s="3"/>
    </row>
    <row r="679" spans="1:19" x14ac:dyDescent="0.25">
      <c r="A679" s="154"/>
      <c r="B679" s="157"/>
      <c r="C679" s="154"/>
      <c r="D679" s="158"/>
      <c r="E679" s="154"/>
      <c r="F679" s="158"/>
      <c r="G679" s="4">
        <f>SUM(G677:G678)</f>
        <v>0</v>
      </c>
      <c r="H679" s="4">
        <f t="shared" ref="H679:S679" si="216">SUM(H677:H678)</f>
        <v>0</v>
      </c>
      <c r="I679" s="4">
        <f t="shared" si="216"/>
        <v>0</v>
      </c>
      <c r="J679" s="4">
        <f t="shared" si="216"/>
        <v>0</v>
      </c>
      <c r="K679" s="4">
        <f t="shared" si="216"/>
        <v>0</v>
      </c>
      <c r="L679" s="4">
        <f t="shared" si="216"/>
        <v>0</v>
      </c>
      <c r="M679" s="4">
        <f t="shared" si="216"/>
        <v>0</v>
      </c>
      <c r="N679" s="4">
        <f t="shared" si="216"/>
        <v>0</v>
      </c>
      <c r="O679" s="4">
        <f t="shared" si="216"/>
        <v>0</v>
      </c>
      <c r="P679" s="4">
        <f t="shared" si="216"/>
        <v>0</v>
      </c>
      <c r="Q679" s="4">
        <f t="shared" si="216"/>
        <v>0</v>
      </c>
      <c r="R679" s="4">
        <f t="shared" si="216"/>
        <v>0</v>
      </c>
      <c r="S679" s="4">
        <f t="shared" si="216"/>
        <v>0</v>
      </c>
    </row>
    <row r="680" spans="1:19" x14ac:dyDescent="0.25">
      <c r="A680" s="150" t="s">
        <v>27</v>
      </c>
      <c r="B680" s="151"/>
      <c r="C680" s="152"/>
      <c r="D680" s="152"/>
      <c r="E680" s="152"/>
      <c r="F680" s="152"/>
      <c r="G680" s="9"/>
      <c r="H680" s="9"/>
      <c r="I680" s="9"/>
      <c r="J680" s="9"/>
      <c r="K680" s="9"/>
      <c r="L680" s="9"/>
      <c r="M680" s="9"/>
      <c r="N680" s="9"/>
      <c r="O680" s="9"/>
      <c r="P680" s="9"/>
      <c r="Q680" s="9" t="s">
        <v>28</v>
      </c>
      <c r="R680" s="9"/>
      <c r="S680" s="8"/>
    </row>
    <row r="681" spans="1:19" x14ac:dyDescent="0.25">
      <c r="A681" s="153"/>
      <c r="B681" s="154"/>
      <c r="C681" s="153"/>
      <c r="D681" s="155"/>
      <c r="E681" s="153"/>
      <c r="F681" s="153"/>
      <c r="G681" s="11"/>
      <c r="H681" s="2"/>
      <c r="I681" s="11"/>
      <c r="J681" s="11"/>
      <c r="K681" s="11"/>
      <c r="L681" s="11"/>
      <c r="M681" s="11"/>
      <c r="N681" s="11"/>
      <c r="O681" s="11"/>
      <c r="P681" s="3"/>
      <c r="Q681" s="3"/>
      <c r="R681" s="3"/>
      <c r="S681" s="3"/>
    </row>
    <row r="682" spans="1:19" x14ac:dyDescent="0.25">
      <c r="A682" s="147"/>
      <c r="B682" s="154"/>
      <c r="C682" s="156"/>
      <c r="D682" s="159"/>
      <c r="E682" s="156"/>
      <c r="F682" s="159"/>
      <c r="G682" s="4">
        <f>SUM(G681)</f>
        <v>0</v>
      </c>
      <c r="H682" s="4">
        <f t="shared" ref="H682:O682" si="217">SUM(H681)</f>
        <v>0</v>
      </c>
      <c r="I682" s="4">
        <f t="shared" si="217"/>
        <v>0</v>
      </c>
      <c r="J682" s="4">
        <f t="shared" si="217"/>
        <v>0</v>
      </c>
      <c r="K682" s="4">
        <f t="shared" si="217"/>
        <v>0</v>
      </c>
      <c r="L682" s="4">
        <f t="shared" si="217"/>
        <v>0</v>
      </c>
      <c r="M682" s="4">
        <f t="shared" si="217"/>
        <v>0</v>
      </c>
      <c r="N682" s="4">
        <f t="shared" si="217"/>
        <v>0</v>
      </c>
      <c r="O682" s="4">
        <f t="shared" si="217"/>
        <v>0</v>
      </c>
      <c r="P682" s="3"/>
      <c r="Q682" s="3"/>
      <c r="R682" s="3"/>
      <c r="S682" s="3"/>
    </row>
    <row r="683" spans="1:19" x14ac:dyDescent="0.25">
      <c r="A683" s="160" t="s">
        <v>29</v>
      </c>
      <c r="B683" s="160"/>
      <c r="C683" s="161"/>
      <c r="D683" s="161"/>
      <c r="E683" s="161"/>
      <c r="F683" s="161"/>
      <c r="G683" s="4">
        <f t="shared" ref="G683:S683" si="218">SUM(G682,G679,G675,G671)</f>
        <v>0</v>
      </c>
      <c r="H683" s="4">
        <f t="shared" si="218"/>
        <v>0</v>
      </c>
      <c r="I683" s="4">
        <f t="shared" si="218"/>
        <v>0</v>
      </c>
      <c r="J683" s="4">
        <f t="shared" si="218"/>
        <v>0</v>
      </c>
      <c r="K683" s="4">
        <f t="shared" si="218"/>
        <v>0</v>
      </c>
      <c r="L683" s="4">
        <f t="shared" si="218"/>
        <v>0</v>
      </c>
      <c r="M683" s="4">
        <f t="shared" si="218"/>
        <v>0</v>
      </c>
      <c r="N683" s="4">
        <f t="shared" si="218"/>
        <v>150000</v>
      </c>
      <c r="O683" s="4">
        <f t="shared" si="218"/>
        <v>0</v>
      </c>
      <c r="P683" s="4">
        <f t="shared" si="218"/>
        <v>150000</v>
      </c>
      <c r="Q683" s="4">
        <f t="shared" si="218"/>
        <v>150000</v>
      </c>
      <c r="R683" s="4">
        <f t="shared" si="218"/>
        <v>150000</v>
      </c>
      <c r="S683" s="4">
        <f t="shared" si="218"/>
        <v>0</v>
      </c>
    </row>
    <row r="684" spans="1:19" x14ac:dyDescent="0.25">
      <c r="A684" s="263" t="s">
        <v>617</v>
      </c>
      <c r="B684" s="263"/>
      <c r="C684" s="263"/>
      <c r="D684" s="263"/>
      <c r="E684" s="263"/>
      <c r="F684" s="263"/>
      <c r="G684" s="263"/>
      <c r="H684" s="263"/>
      <c r="I684" s="263"/>
      <c r="J684" s="263"/>
      <c r="K684" s="263"/>
      <c r="L684" s="263"/>
      <c r="M684" s="263"/>
      <c r="N684" s="263"/>
      <c r="O684" s="263"/>
      <c r="P684" s="263"/>
      <c r="Q684" s="263"/>
      <c r="R684" s="263"/>
      <c r="S684" s="263"/>
    </row>
    <row r="685" spans="1:19" x14ac:dyDescent="0.25">
      <c r="A685" s="263"/>
      <c r="B685" s="263"/>
      <c r="C685" s="263"/>
      <c r="D685" s="263"/>
      <c r="E685" s="263"/>
      <c r="F685" s="263"/>
      <c r="G685" s="263"/>
      <c r="H685" s="263"/>
      <c r="I685" s="263"/>
      <c r="J685" s="263"/>
      <c r="K685" s="263"/>
      <c r="L685" s="263"/>
      <c r="M685" s="263"/>
      <c r="N685" s="263"/>
      <c r="O685" s="263"/>
      <c r="P685" s="263"/>
      <c r="Q685" s="263"/>
      <c r="R685" s="263"/>
      <c r="S685" s="263"/>
    </row>
    <row r="686" spans="1:19" ht="47.25" x14ac:dyDescent="0.25">
      <c r="A686" s="149" t="s">
        <v>0</v>
      </c>
      <c r="B686" s="149" t="s">
        <v>1</v>
      </c>
      <c r="C686" s="149" t="s">
        <v>2</v>
      </c>
      <c r="D686" s="148" t="s">
        <v>3</v>
      </c>
      <c r="E686" s="149" t="s">
        <v>4</v>
      </c>
      <c r="F686" s="148" t="s">
        <v>5</v>
      </c>
      <c r="G686" s="15" t="s">
        <v>6</v>
      </c>
      <c r="H686" s="15" t="s">
        <v>7</v>
      </c>
      <c r="I686" s="16" t="s">
        <v>8</v>
      </c>
      <c r="J686" s="16" t="s">
        <v>9</v>
      </c>
      <c r="K686" s="16" t="s">
        <v>10</v>
      </c>
      <c r="L686" s="16" t="s">
        <v>11</v>
      </c>
      <c r="M686" s="16" t="s">
        <v>12</v>
      </c>
      <c r="N686" s="16" t="s">
        <v>13</v>
      </c>
      <c r="O686" s="16" t="s">
        <v>14</v>
      </c>
      <c r="P686" s="16" t="s">
        <v>15</v>
      </c>
      <c r="Q686" s="16" t="s">
        <v>16</v>
      </c>
      <c r="R686" s="16" t="s">
        <v>17</v>
      </c>
      <c r="S686" s="16" t="s">
        <v>18</v>
      </c>
    </row>
    <row r="687" spans="1:19" x14ac:dyDescent="0.25">
      <c r="A687" s="150" t="s">
        <v>19</v>
      </c>
      <c r="B687" s="150"/>
      <c r="C687" s="150"/>
      <c r="D687" s="150"/>
      <c r="E687" s="150"/>
      <c r="F687" s="150"/>
      <c r="G687" s="9"/>
      <c r="H687" s="9"/>
      <c r="I687" s="9"/>
      <c r="J687" s="9"/>
      <c r="K687" s="9"/>
      <c r="L687" s="9"/>
      <c r="M687" s="9"/>
      <c r="N687" s="9"/>
      <c r="O687" s="9"/>
      <c r="P687" s="9"/>
      <c r="Q687" s="9"/>
      <c r="R687" s="9"/>
      <c r="S687" s="9"/>
    </row>
    <row r="688" spans="1:19" x14ac:dyDescent="0.25">
      <c r="A688" s="147" t="s">
        <v>645</v>
      </c>
      <c r="B688" s="147" t="s">
        <v>162</v>
      </c>
      <c r="C688" s="147" t="s">
        <v>646</v>
      </c>
      <c r="D688" s="147" t="s">
        <v>647</v>
      </c>
      <c r="E688" s="147" t="s">
        <v>200</v>
      </c>
      <c r="F688" s="147" t="s">
        <v>648</v>
      </c>
      <c r="G688" s="7"/>
      <c r="H688" s="7"/>
      <c r="I688" s="7"/>
      <c r="J688" s="7"/>
      <c r="K688" s="7"/>
      <c r="L688" s="7"/>
      <c r="M688" s="7"/>
      <c r="N688" s="7"/>
      <c r="O688" s="7"/>
      <c r="P688" s="34">
        <f>SUM(I688:O688)</f>
        <v>0</v>
      </c>
      <c r="Q688" s="3"/>
      <c r="R688" s="3"/>
      <c r="S688" s="71"/>
    </row>
    <row r="689" spans="1:19" x14ac:dyDescent="0.25">
      <c r="A689" s="157"/>
      <c r="B689" s="147"/>
      <c r="C689" s="157"/>
      <c r="D689" s="236"/>
      <c r="E689" s="157"/>
      <c r="F689" s="236"/>
      <c r="G689" s="18"/>
      <c r="H689" s="5"/>
      <c r="I689" s="18"/>
      <c r="J689" s="18"/>
      <c r="K689" s="18"/>
      <c r="L689" s="18"/>
      <c r="M689" s="18"/>
      <c r="N689" s="18"/>
      <c r="O689" s="18"/>
      <c r="P689" s="34">
        <f>SUM(I689:O689)</f>
        <v>0</v>
      </c>
      <c r="Q689" s="3"/>
      <c r="R689" s="3"/>
      <c r="S689" s="4"/>
    </row>
    <row r="690" spans="1:19" x14ac:dyDescent="0.25">
      <c r="A690" s="147"/>
      <c r="B690" s="157"/>
      <c r="C690" s="147"/>
      <c r="D690" s="147"/>
      <c r="E690" s="147"/>
      <c r="F690" s="237"/>
      <c r="G690" s="4">
        <f>SUM(G688:G689)</f>
        <v>0</v>
      </c>
      <c r="H690" s="4">
        <f t="shared" ref="H690:S690" si="219">SUM(H688:H689)</f>
        <v>0</v>
      </c>
      <c r="I690" s="4">
        <f t="shared" si="219"/>
        <v>0</v>
      </c>
      <c r="J690" s="4">
        <f t="shared" si="219"/>
        <v>0</v>
      </c>
      <c r="K690" s="4">
        <f t="shared" si="219"/>
        <v>0</v>
      </c>
      <c r="L690" s="4">
        <f t="shared" si="219"/>
        <v>0</v>
      </c>
      <c r="M690" s="4">
        <f t="shared" si="219"/>
        <v>0</v>
      </c>
      <c r="N690" s="4">
        <f t="shared" si="219"/>
        <v>0</v>
      </c>
      <c r="O690" s="4">
        <f t="shared" si="219"/>
        <v>0</v>
      </c>
      <c r="P690" s="4">
        <f t="shared" si="219"/>
        <v>0</v>
      </c>
      <c r="Q690" s="4">
        <f t="shared" si="219"/>
        <v>0</v>
      </c>
      <c r="R690" s="4">
        <f t="shared" si="219"/>
        <v>0</v>
      </c>
      <c r="S690" s="4">
        <f t="shared" si="219"/>
        <v>0</v>
      </c>
    </row>
    <row r="691" spans="1:19" x14ac:dyDescent="0.25">
      <c r="A691" s="150" t="s">
        <v>25</v>
      </c>
      <c r="B691" s="150"/>
      <c r="C691" s="150"/>
      <c r="D691" s="150"/>
      <c r="E691" s="150"/>
      <c r="F691" s="150"/>
      <c r="G691" s="9"/>
      <c r="H691" s="9"/>
      <c r="I691" s="9"/>
      <c r="J691" s="9"/>
      <c r="K691" s="9"/>
      <c r="L691" s="9"/>
      <c r="M691" s="9"/>
      <c r="N691" s="9"/>
      <c r="O691" s="9"/>
      <c r="P691" s="9"/>
      <c r="Q691" s="9"/>
      <c r="R691" s="9"/>
      <c r="S691" s="9"/>
    </row>
    <row r="692" spans="1:19" x14ac:dyDescent="0.25">
      <c r="A692" s="162" t="s">
        <v>649</v>
      </c>
      <c r="B692" s="154" t="s">
        <v>162</v>
      </c>
      <c r="C692" s="162" t="s">
        <v>857</v>
      </c>
      <c r="D692" s="163" t="s">
        <v>38</v>
      </c>
      <c r="E692" s="162" t="s">
        <v>160</v>
      </c>
      <c r="F692" s="162" t="s">
        <v>650</v>
      </c>
      <c r="G692" s="11"/>
      <c r="H692" s="2" t="s">
        <v>651</v>
      </c>
      <c r="I692" s="11">
        <v>50000</v>
      </c>
      <c r="J692" s="11"/>
      <c r="K692" s="11"/>
      <c r="L692" s="11"/>
      <c r="M692" s="11"/>
      <c r="N692" s="11"/>
      <c r="O692" s="11"/>
      <c r="P692" s="3">
        <f>SUM(I692:O692)</f>
        <v>50000</v>
      </c>
      <c r="Q692" s="3">
        <f t="shared" ref="Q692" si="220">(P692-G692)</f>
        <v>50000</v>
      </c>
      <c r="R692" s="3">
        <f t="shared" ref="R692" si="221">(Q692-O692)</f>
        <v>50000</v>
      </c>
      <c r="S692" s="3"/>
    </row>
    <row r="693" spans="1:19" x14ac:dyDescent="0.25">
      <c r="A693" s="147"/>
      <c r="B693" s="157"/>
      <c r="C693" s="147"/>
      <c r="D693" s="237"/>
      <c r="E693" s="147"/>
      <c r="F693" s="237"/>
      <c r="G693" s="4">
        <f>SUM(G692)</f>
        <v>0</v>
      </c>
      <c r="H693" s="4">
        <f t="shared" ref="H693:S693" si="222">SUM(H692)</f>
        <v>0</v>
      </c>
      <c r="I693" s="4">
        <f t="shared" si="222"/>
        <v>50000</v>
      </c>
      <c r="J693" s="4">
        <f t="shared" si="222"/>
        <v>0</v>
      </c>
      <c r="K693" s="4">
        <f t="shared" si="222"/>
        <v>0</v>
      </c>
      <c r="L693" s="4">
        <f t="shared" si="222"/>
        <v>0</v>
      </c>
      <c r="M693" s="4">
        <f t="shared" si="222"/>
        <v>0</v>
      </c>
      <c r="N693" s="4">
        <f t="shared" si="222"/>
        <v>0</v>
      </c>
      <c r="O693" s="4">
        <f t="shared" si="222"/>
        <v>0</v>
      </c>
      <c r="P693" s="4">
        <f t="shared" si="222"/>
        <v>50000</v>
      </c>
      <c r="Q693" s="4">
        <f t="shared" si="222"/>
        <v>50000</v>
      </c>
      <c r="R693" s="4">
        <f t="shared" si="222"/>
        <v>50000</v>
      </c>
      <c r="S693" s="4">
        <f t="shared" si="222"/>
        <v>0</v>
      </c>
    </row>
    <row r="694" spans="1:19" x14ac:dyDescent="0.25">
      <c r="A694" s="150" t="s">
        <v>26</v>
      </c>
      <c r="B694" s="150"/>
      <c r="C694" s="150"/>
      <c r="D694" s="150"/>
      <c r="E694" s="150"/>
      <c r="F694" s="150"/>
      <c r="G694" s="9"/>
      <c r="H694" s="9"/>
      <c r="I694" s="9"/>
      <c r="J694" s="9"/>
      <c r="K694" s="9"/>
      <c r="L694" s="9"/>
      <c r="M694" s="9"/>
      <c r="N694" s="9"/>
      <c r="O694" s="9"/>
      <c r="P694" s="9"/>
      <c r="Q694" s="9"/>
      <c r="R694" s="9"/>
      <c r="S694" s="9"/>
    </row>
    <row r="695" spans="1:19" x14ac:dyDescent="0.25">
      <c r="A695" s="162" t="s">
        <v>652</v>
      </c>
      <c r="B695" s="154" t="s">
        <v>21</v>
      </c>
      <c r="C695" s="162" t="s">
        <v>653</v>
      </c>
      <c r="D695" s="163" t="s">
        <v>648</v>
      </c>
      <c r="E695" s="162" t="s">
        <v>648</v>
      </c>
      <c r="F695" s="163" t="s">
        <v>160</v>
      </c>
      <c r="G695" s="11"/>
      <c r="H695" s="2" t="s">
        <v>654</v>
      </c>
      <c r="I695" s="11">
        <v>250000</v>
      </c>
      <c r="J695" s="11"/>
      <c r="K695" s="11"/>
      <c r="L695" s="11"/>
      <c r="M695" s="11"/>
      <c r="N695" s="11"/>
      <c r="O695" s="11"/>
      <c r="P695" s="3">
        <f>SUM(I695:O695)</f>
        <v>250000</v>
      </c>
      <c r="Q695" s="3">
        <f t="shared" ref="Q695" si="223">(P695-G695)</f>
        <v>250000</v>
      </c>
      <c r="R695" s="3">
        <f t="shared" ref="R695" si="224">(Q695-O695)</f>
        <v>250000</v>
      </c>
      <c r="S695" s="3"/>
    </row>
    <row r="696" spans="1:19" x14ac:dyDescent="0.25">
      <c r="A696" s="147"/>
      <c r="B696" s="157"/>
      <c r="C696" s="147"/>
      <c r="D696" s="237"/>
      <c r="E696" s="147"/>
      <c r="F696" s="237"/>
      <c r="G696" s="4">
        <f>SUM(G695)</f>
        <v>0</v>
      </c>
      <c r="H696" s="4">
        <f t="shared" ref="H696:S696" si="225">SUM(H695)</f>
        <v>0</v>
      </c>
      <c r="I696" s="4">
        <f t="shared" si="225"/>
        <v>250000</v>
      </c>
      <c r="J696" s="4">
        <f t="shared" si="225"/>
        <v>0</v>
      </c>
      <c r="K696" s="4">
        <f t="shared" si="225"/>
        <v>0</v>
      </c>
      <c r="L696" s="4">
        <f t="shared" si="225"/>
        <v>0</v>
      </c>
      <c r="M696" s="4">
        <f t="shared" si="225"/>
        <v>0</v>
      </c>
      <c r="N696" s="4">
        <f t="shared" si="225"/>
        <v>0</v>
      </c>
      <c r="O696" s="4">
        <f t="shared" si="225"/>
        <v>0</v>
      </c>
      <c r="P696" s="4">
        <f t="shared" si="225"/>
        <v>250000</v>
      </c>
      <c r="Q696" s="4">
        <f t="shared" si="225"/>
        <v>250000</v>
      </c>
      <c r="R696" s="4">
        <f t="shared" si="225"/>
        <v>250000</v>
      </c>
      <c r="S696" s="4">
        <f t="shared" si="225"/>
        <v>0</v>
      </c>
    </row>
    <row r="697" spans="1:19" x14ac:dyDescent="0.25">
      <c r="A697" s="150" t="s">
        <v>27</v>
      </c>
      <c r="B697" s="150"/>
      <c r="C697" s="150"/>
      <c r="D697" s="150"/>
      <c r="E697" s="150"/>
      <c r="F697" s="150"/>
      <c r="G697" s="9"/>
      <c r="H697" s="9"/>
      <c r="I697" s="9"/>
      <c r="J697" s="9"/>
      <c r="K697" s="9"/>
      <c r="L697" s="9"/>
      <c r="M697" s="9"/>
      <c r="N697" s="9"/>
      <c r="O697" s="9"/>
      <c r="P697" s="9"/>
      <c r="Q697" s="9" t="s">
        <v>28</v>
      </c>
      <c r="R697" s="9"/>
      <c r="S697" s="9"/>
    </row>
    <row r="698" spans="1:19" x14ac:dyDescent="0.25">
      <c r="A698" s="162" t="s">
        <v>655</v>
      </c>
      <c r="B698" s="154" t="s">
        <v>21</v>
      </c>
      <c r="C698" s="162" t="s">
        <v>656</v>
      </c>
      <c r="D698" s="163" t="s">
        <v>45</v>
      </c>
      <c r="E698" s="162" t="s">
        <v>160</v>
      </c>
      <c r="F698" s="162" t="s">
        <v>657</v>
      </c>
      <c r="G698" s="11">
        <v>39000</v>
      </c>
      <c r="H698" s="2" t="s">
        <v>658</v>
      </c>
      <c r="I698" s="2">
        <v>13000</v>
      </c>
      <c r="J698" s="2">
        <v>26000</v>
      </c>
      <c r="K698" s="2">
        <v>13000</v>
      </c>
      <c r="L698" s="2">
        <v>26000</v>
      </c>
      <c r="M698" s="2"/>
      <c r="N698" s="11"/>
      <c r="O698" s="11"/>
      <c r="P698" s="3">
        <f>SUM(I698:O698)</f>
        <v>78000</v>
      </c>
      <c r="Q698" s="3">
        <f t="shared" ref="Q698:Q701" si="226">(P698-G698)</f>
        <v>39000</v>
      </c>
      <c r="R698" s="3">
        <f t="shared" ref="R698:R701" si="227">(Q698-O698)</f>
        <v>39000</v>
      </c>
      <c r="S698" s="3" t="s">
        <v>659</v>
      </c>
    </row>
    <row r="699" spans="1:19" x14ac:dyDescent="0.25">
      <c r="A699" s="162" t="s">
        <v>660</v>
      </c>
      <c r="B699" s="154" t="s">
        <v>21</v>
      </c>
      <c r="C699" s="162" t="s">
        <v>661</v>
      </c>
      <c r="D699" s="163" t="s">
        <v>38</v>
      </c>
      <c r="E699" s="162" t="s">
        <v>160</v>
      </c>
      <c r="F699" s="162" t="s">
        <v>160</v>
      </c>
      <c r="G699" s="11"/>
      <c r="H699" s="2" t="s">
        <v>658</v>
      </c>
      <c r="I699" s="11">
        <v>50000</v>
      </c>
      <c r="J699" s="11">
        <v>50000</v>
      </c>
      <c r="K699" s="11"/>
      <c r="L699" s="11"/>
      <c r="M699" s="11"/>
      <c r="N699" s="11"/>
      <c r="O699" s="11"/>
      <c r="P699" s="3">
        <f t="shared" ref="P699:P701" si="228">SUM(I699:O699)</f>
        <v>100000</v>
      </c>
      <c r="Q699" s="3">
        <f t="shared" si="226"/>
        <v>100000</v>
      </c>
      <c r="R699" s="3">
        <f t="shared" si="227"/>
        <v>100000</v>
      </c>
      <c r="S699" s="3"/>
    </row>
    <row r="700" spans="1:19" x14ac:dyDescent="0.25">
      <c r="A700" s="162" t="s">
        <v>662</v>
      </c>
      <c r="B700" s="154" t="s">
        <v>21</v>
      </c>
      <c r="C700" s="162" t="s">
        <v>663</v>
      </c>
      <c r="D700" s="163" t="s">
        <v>647</v>
      </c>
      <c r="E700" s="162" t="s">
        <v>160</v>
      </c>
      <c r="F700" s="162" t="s">
        <v>664</v>
      </c>
      <c r="G700" s="11"/>
      <c r="H700" s="2" t="s">
        <v>658</v>
      </c>
      <c r="I700" s="11">
        <v>30000</v>
      </c>
      <c r="J700" s="11"/>
      <c r="K700" s="11"/>
      <c r="L700" s="11"/>
      <c r="M700" s="11"/>
      <c r="N700" s="11"/>
      <c r="O700" s="11"/>
      <c r="P700" s="3">
        <f t="shared" si="228"/>
        <v>30000</v>
      </c>
      <c r="Q700" s="3">
        <f t="shared" si="226"/>
        <v>30000</v>
      </c>
      <c r="R700" s="3">
        <f t="shared" si="227"/>
        <v>30000</v>
      </c>
      <c r="S700" s="3"/>
    </row>
    <row r="701" spans="1:19" x14ac:dyDescent="0.25">
      <c r="A701" s="162" t="s">
        <v>665</v>
      </c>
      <c r="B701" s="154" t="s">
        <v>21</v>
      </c>
      <c r="C701" s="162" t="s">
        <v>666</v>
      </c>
      <c r="D701" s="163" t="s">
        <v>622</v>
      </c>
      <c r="E701" s="162" t="s">
        <v>160</v>
      </c>
      <c r="F701" s="162" t="s">
        <v>160</v>
      </c>
      <c r="G701" s="11"/>
      <c r="H701" s="2"/>
      <c r="I701" s="11"/>
      <c r="J701" s="11"/>
      <c r="K701" s="11">
        <v>75000</v>
      </c>
      <c r="L701" s="11"/>
      <c r="M701" s="11"/>
      <c r="N701" s="11"/>
      <c r="O701" s="11"/>
      <c r="P701" s="3">
        <f t="shared" si="228"/>
        <v>75000</v>
      </c>
      <c r="Q701" s="3">
        <f t="shared" si="226"/>
        <v>75000</v>
      </c>
      <c r="R701" s="3">
        <f t="shared" si="227"/>
        <v>75000</v>
      </c>
      <c r="S701" s="3"/>
    </row>
    <row r="702" spans="1:19" x14ac:dyDescent="0.25">
      <c r="A702" s="147"/>
      <c r="B702" s="147"/>
      <c r="C702" s="147"/>
      <c r="D702" s="237"/>
      <c r="E702" s="147"/>
      <c r="F702" s="237"/>
      <c r="G702" s="4">
        <f>SUM(G698:G701)</f>
        <v>39000</v>
      </c>
      <c r="H702" s="4">
        <f t="shared" ref="H702:S702" si="229">SUM(H698:H701)</f>
        <v>0</v>
      </c>
      <c r="I702" s="4">
        <f t="shared" si="229"/>
        <v>93000</v>
      </c>
      <c r="J702" s="4">
        <f t="shared" si="229"/>
        <v>76000</v>
      </c>
      <c r="K702" s="4">
        <f t="shared" si="229"/>
        <v>88000</v>
      </c>
      <c r="L702" s="4">
        <f t="shared" si="229"/>
        <v>26000</v>
      </c>
      <c r="M702" s="4">
        <f t="shared" si="229"/>
        <v>0</v>
      </c>
      <c r="N702" s="4">
        <f t="shared" si="229"/>
        <v>0</v>
      </c>
      <c r="O702" s="4">
        <f t="shared" si="229"/>
        <v>0</v>
      </c>
      <c r="P702" s="4">
        <f t="shared" si="229"/>
        <v>283000</v>
      </c>
      <c r="Q702" s="4">
        <f t="shared" si="229"/>
        <v>244000</v>
      </c>
      <c r="R702" s="4">
        <f t="shared" si="229"/>
        <v>244000</v>
      </c>
      <c r="S702" s="4">
        <f t="shared" si="229"/>
        <v>0</v>
      </c>
    </row>
    <row r="703" spans="1:19" ht="16.5" thickBot="1" x14ac:dyDescent="0.3">
      <c r="A703" s="160" t="s">
        <v>29</v>
      </c>
      <c r="B703" s="160"/>
      <c r="C703" s="238"/>
      <c r="D703" s="238"/>
      <c r="E703" s="238"/>
      <c r="F703" s="238"/>
      <c r="G703" s="4">
        <f t="shared" ref="G703:S703" si="230">SUM(G702,G696,G693,G690)</f>
        <v>39000</v>
      </c>
      <c r="H703" s="4">
        <f t="shared" si="230"/>
        <v>0</v>
      </c>
      <c r="I703" s="4">
        <f t="shared" si="230"/>
        <v>393000</v>
      </c>
      <c r="J703" s="4">
        <f t="shared" si="230"/>
        <v>76000</v>
      </c>
      <c r="K703" s="4">
        <f t="shared" si="230"/>
        <v>88000</v>
      </c>
      <c r="L703" s="4">
        <f t="shared" si="230"/>
        <v>26000</v>
      </c>
      <c r="M703" s="4">
        <f t="shared" si="230"/>
        <v>0</v>
      </c>
      <c r="N703" s="4">
        <f t="shared" si="230"/>
        <v>0</v>
      </c>
      <c r="O703" s="4">
        <f t="shared" si="230"/>
        <v>0</v>
      </c>
      <c r="P703" s="4">
        <f t="shared" si="230"/>
        <v>583000</v>
      </c>
      <c r="Q703" s="4">
        <f t="shared" si="230"/>
        <v>544000</v>
      </c>
      <c r="R703" s="4">
        <f t="shared" si="230"/>
        <v>544000</v>
      </c>
      <c r="S703" s="4">
        <f t="shared" si="230"/>
        <v>0</v>
      </c>
    </row>
    <row r="704" spans="1:19" ht="16.5" thickTop="1" x14ac:dyDescent="0.25">
      <c r="A704" s="272" t="s">
        <v>719</v>
      </c>
      <c r="B704" s="272"/>
      <c r="C704" s="272"/>
      <c r="D704" s="272"/>
      <c r="E704" s="272"/>
      <c r="F704" s="272"/>
      <c r="G704" s="272"/>
      <c r="H704" s="272"/>
      <c r="I704" s="272"/>
      <c r="J704" s="272"/>
      <c r="K704" s="272"/>
      <c r="L704" s="272"/>
      <c r="M704" s="272"/>
      <c r="N704" s="272"/>
      <c r="O704" s="272"/>
      <c r="P704" s="272"/>
      <c r="Q704" s="272"/>
      <c r="R704" s="272"/>
      <c r="S704" s="272"/>
    </row>
    <row r="705" spans="1:19" x14ac:dyDescent="0.25">
      <c r="A705" s="273"/>
      <c r="B705" s="273"/>
      <c r="C705" s="273"/>
      <c r="D705" s="273"/>
      <c r="E705" s="273"/>
      <c r="F705" s="273"/>
      <c r="G705" s="273"/>
      <c r="H705" s="273"/>
      <c r="I705" s="273"/>
      <c r="J705" s="273"/>
      <c r="K705" s="273"/>
      <c r="L705" s="273"/>
      <c r="M705" s="273"/>
      <c r="N705" s="273"/>
      <c r="O705" s="273"/>
      <c r="P705" s="273"/>
      <c r="Q705" s="273"/>
      <c r="R705" s="273"/>
      <c r="S705" s="273"/>
    </row>
    <row r="706" spans="1:19" ht="47.25" x14ac:dyDescent="0.25">
      <c r="A706" s="239" t="s">
        <v>0</v>
      </c>
      <c r="B706" s="240" t="s">
        <v>1</v>
      </c>
      <c r="C706" s="240" t="s">
        <v>2</v>
      </c>
      <c r="D706" s="241" t="s">
        <v>3</v>
      </c>
      <c r="E706" s="242" t="s">
        <v>4</v>
      </c>
      <c r="F706" s="241" t="s">
        <v>5</v>
      </c>
      <c r="G706" s="91" t="s">
        <v>6</v>
      </c>
      <c r="H706" s="92" t="s">
        <v>7</v>
      </c>
      <c r="I706" s="93" t="s">
        <v>8</v>
      </c>
      <c r="J706" s="93" t="s">
        <v>9</v>
      </c>
      <c r="K706" s="93" t="s">
        <v>10</v>
      </c>
      <c r="L706" s="93" t="s">
        <v>11</v>
      </c>
      <c r="M706" s="93" t="s">
        <v>12</v>
      </c>
      <c r="N706" s="93" t="s">
        <v>13</v>
      </c>
      <c r="O706" s="92" t="s">
        <v>14</v>
      </c>
      <c r="P706" s="92" t="s">
        <v>15</v>
      </c>
      <c r="Q706" s="92" t="s">
        <v>16</v>
      </c>
      <c r="R706" s="92" t="s">
        <v>17</v>
      </c>
      <c r="S706" s="92" t="s">
        <v>18</v>
      </c>
    </row>
    <row r="707" spans="1:19" x14ac:dyDescent="0.25">
      <c r="A707" s="243" t="s">
        <v>19</v>
      </c>
      <c r="B707" s="244"/>
      <c r="C707" s="245"/>
      <c r="D707" s="245"/>
      <c r="E707" s="245"/>
      <c r="F707" s="245"/>
      <c r="G707" s="94"/>
      <c r="H707" s="94"/>
      <c r="I707" s="94"/>
      <c r="J707" s="94"/>
      <c r="K707" s="94"/>
      <c r="L707" s="94"/>
      <c r="M707" s="94"/>
      <c r="N707" s="94"/>
      <c r="O707" s="94"/>
      <c r="P707" s="94"/>
      <c r="Q707" s="94"/>
      <c r="R707" s="94"/>
      <c r="S707" s="95"/>
    </row>
    <row r="708" spans="1:19" x14ac:dyDescent="0.25">
      <c r="A708" s="246" t="s">
        <v>720</v>
      </c>
      <c r="B708" s="162" t="s">
        <v>721</v>
      </c>
      <c r="C708" s="247" t="s">
        <v>722</v>
      </c>
      <c r="D708" s="153">
        <v>20</v>
      </c>
      <c r="E708" s="153" t="s">
        <v>57</v>
      </c>
      <c r="F708" s="153" t="s">
        <v>723</v>
      </c>
      <c r="G708" s="96">
        <v>350000</v>
      </c>
      <c r="H708" s="97">
        <v>5000</v>
      </c>
      <c r="I708" s="97">
        <v>350000</v>
      </c>
      <c r="J708" s="98"/>
      <c r="K708" s="98"/>
      <c r="L708" s="98"/>
      <c r="M708" s="98"/>
      <c r="N708" s="98"/>
      <c r="O708" s="98"/>
      <c r="P708" s="3">
        <f t="shared" ref="P708:P712" si="231">SUM(I708:O708)</f>
        <v>350000</v>
      </c>
      <c r="Q708" s="3"/>
      <c r="R708" s="100"/>
      <c r="S708" s="99">
        <v>5000</v>
      </c>
    </row>
    <row r="709" spans="1:19" x14ac:dyDescent="0.25">
      <c r="A709" s="246" t="s">
        <v>724</v>
      </c>
      <c r="B709" s="162" t="s">
        <v>721</v>
      </c>
      <c r="C709" s="247" t="s">
        <v>725</v>
      </c>
      <c r="D709" s="155">
        <v>30</v>
      </c>
      <c r="E709" s="153" t="s">
        <v>57</v>
      </c>
      <c r="F709" s="153" t="s">
        <v>723</v>
      </c>
      <c r="G709" s="96">
        <v>384000</v>
      </c>
      <c r="H709" s="97">
        <v>3000</v>
      </c>
      <c r="I709" s="101" t="s">
        <v>288</v>
      </c>
      <c r="J709" s="98"/>
      <c r="K709" s="102">
        <v>384000</v>
      </c>
      <c r="L709" s="98"/>
      <c r="M709" s="98"/>
      <c r="N709" s="98"/>
      <c r="O709" s="98"/>
      <c r="P709" s="3">
        <f t="shared" si="231"/>
        <v>384000</v>
      </c>
      <c r="Q709" s="3"/>
      <c r="R709" s="100"/>
      <c r="S709" s="99">
        <v>3000</v>
      </c>
    </row>
    <row r="710" spans="1:19" x14ac:dyDescent="0.25">
      <c r="A710" s="246" t="s">
        <v>726</v>
      </c>
      <c r="B710" s="162" t="s">
        <v>721</v>
      </c>
      <c r="C710" s="247" t="s">
        <v>727</v>
      </c>
      <c r="D710" s="155">
        <v>30</v>
      </c>
      <c r="E710" s="153" t="s">
        <v>60</v>
      </c>
      <c r="F710" s="153" t="s">
        <v>57</v>
      </c>
      <c r="G710" s="96">
        <v>25000</v>
      </c>
      <c r="H710" s="101"/>
      <c r="I710" s="97">
        <v>25000</v>
      </c>
      <c r="J710" s="98"/>
      <c r="K710" s="98"/>
      <c r="L710" s="98"/>
      <c r="M710" s="98"/>
      <c r="N710" s="98"/>
      <c r="O710" s="98"/>
      <c r="P710" s="3">
        <f t="shared" si="231"/>
        <v>25000</v>
      </c>
      <c r="Q710" s="3"/>
      <c r="R710" s="100"/>
      <c r="S710" s="100"/>
    </row>
    <row r="711" spans="1:19" x14ac:dyDescent="0.25">
      <c r="A711" s="248" t="s">
        <v>728</v>
      </c>
      <c r="B711" s="162" t="s">
        <v>721</v>
      </c>
      <c r="C711" s="247" t="s">
        <v>729</v>
      </c>
      <c r="D711" s="155">
        <v>20</v>
      </c>
      <c r="E711" s="153" t="s">
        <v>57</v>
      </c>
      <c r="F711" s="153" t="s">
        <v>57</v>
      </c>
      <c r="G711" s="101"/>
      <c r="H711" s="97">
        <v>1000</v>
      </c>
      <c r="I711" s="97">
        <v>40000</v>
      </c>
      <c r="J711" s="98"/>
      <c r="K711" s="98"/>
      <c r="L711" s="98"/>
      <c r="M711" s="98"/>
      <c r="N711" s="98"/>
      <c r="O711" s="98"/>
      <c r="P711" s="3">
        <f t="shared" si="231"/>
        <v>40000</v>
      </c>
      <c r="Q711" s="3">
        <f t="shared" ref="Q711:Q712" si="232">(P711-G711)</f>
        <v>40000</v>
      </c>
      <c r="R711" s="99">
        <v>40000</v>
      </c>
      <c r="S711" s="99">
        <v>1000</v>
      </c>
    </row>
    <row r="712" spans="1:19" x14ac:dyDescent="0.25">
      <c r="A712" s="246" t="s">
        <v>730</v>
      </c>
      <c r="B712" s="162" t="s">
        <v>731</v>
      </c>
      <c r="C712" s="247" t="s">
        <v>732</v>
      </c>
      <c r="D712" s="155">
        <v>25</v>
      </c>
      <c r="E712" s="153" t="s">
        <v>57</v>
      </c>
      <c r="F712" s="153" t="s">
        <v>57</v>
      </c>
      <c r="G712" s="98"/>
      <c r="H712" s="101"/>
      <c r="I712" s="98"/>
      <c r="J712" s="98"/>
      <c r="K712" s="98"/>
      <c r="L712" s="98"/>
      <c r="M712" s="98"/>
      <c r="N712" s="102">
        <v>500000</v>
      </c>
      <c r="O712" s="98"/>
      <c r="P712" s="3">
        <f t="shared" si="231"/>
        <v>500000</v>
      </c>
      <c r="Q712" s="3">
        <f t="shared" si="232"/>
        <v>500000</v>
      </c>
      <c r="R712" s="99">
        <v>500000</v>
      </c>
      <c r="S712" s="100"/>
    </row>
    <row r="713" spans="1:19" x14ac:dyDescent="0.25">
      <c r="A713" s="249"/>
      <c r="B713" s="250"/>
      <c r="C713" s="249"/>
      <c r="D713" s="249"/>
      <c r="E713" s="251"/>
      <c r="F713" s="252"/>
      <c r="G713" s="104">
        <f>SUM(G708:G712)</f>
        <v>759000</v>
      </c>
      <c r="H713" s="104">
        <f t="shared" ref="H713:S713" si="233">SUM(H708:H712)</f>
        <v>9000</v>
      </c>
      <c r="I713" s="104">
        <f t="shared" si="233"/>
        <v>415000</v>
      </c>
      <c r="J713" s="104">
        <f t="shared" si="233"/>
        <v>0</v>
      </c>
      <c r="K713" s="104">
        <f t="shared" si="233"/>
        <v>384000</v>
      </c>
      <c r="L713" s="104">
        <f t="shared" si="233"/>
        <v>0</v>
      </c>
      <c r="M713" s="104">
        <f t="shared" si="233"/>
        <v>0</v>
      </c>
      <c r="N713" s="104">
        <f t="shared" si="233"/>
        <v>500000</v>
      </c>
      <c r="O713" s="104">
        <f t="shared" si="233"/>
        <v>0</v>
      </c>
      <c r="P713" s="104">
        <f t="shared" si="233"/>
        <v>1299000</v>
      </c>
      <c r="Q713" s="104">
        <f t="shared" si="233"/>
        <v>540000</v>
      </c>
      <c r="R713" s="104">
        <f t="shared" si="233"/>
        <v>540000</v>
      </c>
      <c r="S713" s="104">
        <f t="shared" si="233"/>
        <v>9000</v>
      </c>
    </row>
    <row r="714" spans="1:19" x14ac:dyDescent="0.25">
      <c r="A714" s="243" t="s">
        <v>25</v>
      </c>
      <c r="B714" s="244"/>
      <c r="C714" s="245"/>
      <c r="D714" s="245"/>
      <c r="E714" s="245"/>
      <c r="F714" s="245"/>
      <c r="G714" s="94"/>
      <c r="H714" s="94"/>
      <c r="I714" s="94"/>
      <c r="J714" s="94"/>
      <c r="K714" s="94"/>
      <c r="L714" s="94"/>
      <c r="M714" s="94"/>
      <c r="N714" s="94"/>
      <c r="O714" s="94"/>
      <c r="P714" s="94"/>
      <c r="Q714" s="94"/>
      <c r="R714" s="94"/>
      <c r="S714" s="94"/>
    </row>
    <row r="715" spans="1:19" x14ac:dyDescent="0.25">
      <c r="A715" s="246" t="s">
        <v>733</v>
      </c>
      <c r="B715" s="251" t="s">
        <v>731</v>
      </c>
      <c r="C715" s="247" t="s">
        <v>734</v>
      </c>
      <c r="D715" s="253"/>
      <c r="E715" s="253"/>
      <c r="F715" s="253" t="s">
        <v>723</v>
      </c>
      <c r="G715" s="105">
        <v>1250000</v>
      </c>
      <c r="H715" s="106">
        <v>5000</v>
      </c>
      <c r="I715" s="103" t="s">
        <v>288</v>
      </c>
      <c r="J715" s="103" t="s">
        <v>288</v>
      </c>
      <c r="K715" s="103"/>
      <c r="L715" s="107">
        <v>625000</v>
      </c>
      <c r="M715" s="107">
        <v>625000</v>
      </c>
      <c r="N715" s="103"/>
      <c r="O715" s="103"/>
      <c r="P715" s="3">
        <f t="shared" ref="P715" si="234">SUM(I715:O715)</f>
        <v>1250000</v>
      </c>
      <c r="Q715" s="3"/>
      <c r="R715" s="100"/>
      <c r="S715" s="99">
        <v>5000</v>
      </c>
    </row>
    <row r="716" spans="1:19" x14ac:dyDescent="0.25">
      <c r="A716" s="247"/>
      <c r="B716" s="251"/>
      <c r="C716" s="247"/>
      <c r="D716" s="254"/>
      <c r="E716" s="253"/>
      <c r="F716" s="254"/>
      <c r="G716" s="103"/>
      <c r="H716" s="101"/>
      <c r="I716" s="103"/>
      <c r="J716" s="103"/>
      <c r="K716" s="103"/>
      <c r="L716" s="103"/>
      <c r="M716" s="103"/>
      <c r="N716" s="103"/>
      <c r="O716" s="103"/>
      <c r="P716" s="3"/>
      <c r="Q716" s="3"/>
      <c r="R716" s="100"/>
      <c r="S716" s="100"/>
    </row>
    <row r="717" spans="1:19" x14ac:dyDescent="0.25">
      <c r="A717" s="249"/>
      <c r="B717" s="250"/>
      <c r="C717" s="249"/>
      <c r="D717" s="252"/>
      <c r="E717" s="251"/>
      <c r="F717" s="252"/>
      <c r="G717" s="104">
        <f>SUM(G715:G716)</f>
        <v>1250000</v>
      </c>
      <c r="H717" s="104">
        <f t="shared" ref="H717:S717" si="235">SUM(H715:H716)</f>
        <v>5000</v>
      </c>
      <c r="I717" s="104">
        <f t="shared" si="235"/>
        <v>0</v>
      </c>
      <c r="J717" s="104">
        <f t="shared" si="235"/>
        <v>0</v>
      </c>
      <c r="K717" s="104">
        <f t="shared" si="235"/>
        <v>0</v>
      </c>
      <c r="L717" s="104">
        <f t="shared" si="235"/>
        <v>625000</v>
      </c>
      <c r="M717" s="104">
        <f t="shared" si="235"/>
        <v>625000</v>
      </c>
      <c r="N717" s="104">
        <f t="shared" si="235"/>
        <v>0</v>
      </c>
      <c r="O717" s="104">
        <f t="shared" si="235"/>
        <v>0</v>
      </c>
      <c r="P717" s="104">
        <f t="shared" si="235"/>
        <v>1250000</v>
      </c>
      <c r="Q717" s="104">
        <f t="shared" si="235"/>
        <v>0</v>
      </c>
      <c r="R717" s="104">
        <f t="shared" si="235"/>
        <v>0</v>
      </c>
      <c r="S717" s="104">
        <f t="shared" si="235"/>
        <v>5000</v>
      </c>
    </row>
    <row r="718" spans="1:19" x14ac:dyDescent="0.25">
      <c r="A718" s="243" t="s">
        <v>26</v>
      </c>
      <c r="B718" s="244"/>
      <c r="C718" s="245"/>
      <c r="D718" s="245"/>
      <c r="E718" s="245"/>
      <c r="F718" s="245"/>
      <c r="G718" s="94"/>
      <c r="H718" s="94"/>
      <c r="I718" s="94"/>
      <c r="J718" s="94"/>
      <c r="K718" s="94"/>
      <c r="L718" s="94"/>
      <c r="M718" s="94"/>
      <c r="N718" s="94"/>
      <c r="O718" s="94"/>
      <c r="P718" s="94"/>
      <c r="Q718" s="94"/>
      <c r="R718" s="94"/>
      <c r="S718" s="94"/>
    </row>
    <row r="719" spans="1:19" x14ac:dyDescent="0.25">
      <c r="A719" s="247" t="s">
        <v>735</v>
      </c>
      <c r="B719" s="251" t="s">
        <v>721</v>
      </c>
      <c r="C719" s="247" t="s">
        <v>736</v>
      </c>
      <c r="D719" s="254">
        <v>15</v>
      </c>
      <c r="E719" s="253" t="s">
        <v>57</v>
      </c>
      <c r="F719" s="254" t="s">
        <v>57</v>
      </c>
      <c r="G719" s="103"/>
      <c r="H719" s="103"/>
      <c r="I719" s="103"/>
      <c r="J719" s="103" t="s">
        <v>288</v>
      </c>
      <c r="K719" s="103" t="s">
        <v>288</v>
      </c>
      <c r="L719" s="108">
        <v>225000</v>
      </c>
      <c r="M719" s="108">
        <v>225000</v>
      </c>
      <c r="N719" s="103"/>
      <c r="O719" s="103"/>
      <c r="P719" s="3">
        <f t="shared" ref="P719:P728" si="236">SUM(I719:O719)</f>
        <v>450000</v>
      </c>
      <c r="Q719" s="3">
        <f t="shared" ref="Q719:Q728" si="237">(P719-G719)</f>
        <v>450000</v>
      </c>
      <c r="R719" s="109">
        <v>450000</v>
      </c>
      <c r="S719" s="100"/>
    </row>
    <row r="720" spans="1:19" x14ac:dyDescent="0.25">
      <c r="A720" s="247" t="s">
        <v>737</v>
      </c>
      <c r="B720" s="251" t="s">
        <v>721</v>
      </c>
      <c r="C720" s="247" t="s">
        <v>738</v>
      </c>
      <c r="D720" s="254">
        <v>15</v>
      </c>
      <c r="E720" s="253" t="s">
        <v>60</v>
      </c>
      <c r="F720" s="254" t="s">
        <v>57</v>
      </c>
      <c r="G720" s="103"/>
      <c r="H720" s="101"/>
      <c r="I720" s="108">
        <v>75000</v>
      </c>
      <c r="J720" s="108">
        <v>75000</v>
      </c>
      <c r="K720" s="103"/>
      <c r="L720" s="103"/>
      <c r="M720" s="103"/>
      <c r="N720" s="103"/>
      <c r="O720" s="103"/>
      <c r="P720" s="3">
        <f t="shared" si="236"/>
        <v>150000</v>
      </c>
      <c r="Q720" s="3">
        <f t="shared" si="237"/>
        <v>150000</v>
      </c>
      <c r="R720" s="109">
        <v>150000</v>
      </c>
      <c r="S720" s="100"/>
    </row>
    <row r="721" spans="1:19" x14ac:dyDescent="0.25">
      <c r="A721" s="247" t="s">
        <v>739</v>
      </c>
      <c r="B721" s="251" t="s">
        <v>731</v>
      </c>
      <c r="C721" s="247" t="s">
        <v>740</v>
      </c>
      <c r="D721" s="254">
        <v>15</v>
      </c>
      <c r="E721" s="253" t="s">
        <v>57</v>
      </c>
      <c r="F721" s="254" t="s">
        <v>57</v>
      </c>
      <c r="G721" s="103"/>
      <c r="H721" s="101"/>
      <c r="I721" s="103"/>
      <c r="J721" s="108">
        <v>30000</v>
      </c>
      <c r="K721" s="103"/>
      <c r="L721" s="103"/>
      <c r="M721" s="103"/>
      <c r="N721" s="103"/>
      <c r="O721" s="103"/>
      <c r="P721" s="3">
        <f t="shared" si="236"/>
        <v>30000</v>
      </c>
      <c r="Q721" s="3">
        <f t="shared" si="237"/>
        <v>30000</v>
      </c>
      <c r="R721" s="109">
        <v>30000</v>
      </c>
      <c r="S721" s="100"/>
    </row>
    <row r="722" spans="1:19" x14ac:dyDescent="0.25">
      <c r="A722" s="247" t="s">
        <v>741</v>
      </c>
      <c r="B722" s="251" t="s">
        <v>721</v>
      </c>
      <c r="C722" s="247" t="s">
        <v>742</v>
      </c>
      <c r="D722" s="254">
        <v>20</v>
      </c>
      <c r="E722" s="253" t="s">
        <v>57</v>
      </c>
      <c r="F722" s="254" t="s">
        <v>57</v>
      </c>
      <c r="G722" s="103"/>
      <c r="H722" s="108">
        <v>1000</v>
      </c>
      <c r="I722" s="108">
        <v>200000</v>
      </c>
      <c r="J722" s="103"/>
      <c r="K722" s="103"/>
      <c r="L722" s="103"/>
      <c r="M722" s="103"/>
      <c r="N722" s="103"/>
      <c r="O722" s="103"/>
      <c r="P722" s="3">
        <f t="shared" si="236"/>
        <v>200000</v>
      </c>
      <c r="Q722" s="3">
        <f t="shared" si="237"/>
        <v>200000</v>
      </c>
      <c r="R722" s="109">
        <v>200000</v>
      </c>
      <c r="S722" s="109">
        <v>1000</v>
      </c>
    </row>
    <row r="723" spans="1:19" x14ac:dyDescent="0.25">
      <c r="A723" s="247" t="s">
        <v>743</v>
      </c>
      <c r="B723" s="251" t="s">
        <v>731</v>
      </c>
      <c r="C723" s="247" t="s">
        <v>289</v>
      </c>
      <c r="D723" s="254">
        <v>5</v>
      </c>
      <c r="E723" s="253" t="s">
        <v>57</v>
      </c>
      <c r="F723" s="254" t="s">
        <v>57</v>
      </c>
      <c r="G723" s="103"/>
      <c r="H723" s="101" t="s">
        <v>288</v>
      </c>
      <c r="I723" s="103" t="s">
        <v>288</v>
      </c>
      <c r="J723" s="108">
        <v>10000</v>
      </c>
      <c r="K723" s="103"/>
      <c r="L723" s="103"/>
      <c r="M723" s="103"/>
      <c r="N723" s="103"/>
      <c r="O723" s="103"/>
      <c r="P723" s="3">
        <f t="shared" si="236"/>
        <v>10000</v>
      </c>
      <c r="Q723" s="3">
        <f t="shared" si="237"/>
        <v>10000</v>
      </c>
      <c r="R723" s="109">
        <v>10000</v>
      </c>
      <c r="S723" s="100" t="s">
        <v>744</v>
      </c>
    </row>
    <row r="724" spans="1:19" x14ac:dyDescent="0.25">
      <c r="A724" s="247" t="s">
        <v>745</v>
      </c>
      <c r="B724" s="251" t="s">
        <v>721</v>
      </c>
      <c r="C724" s="247" t="s">
        <v>289</v>
      </c>
      <c r="D724" s="254">
        <v>30</v>
      </c>
      <c r="E724" s="253" t="s">
        <v>60</v>
      </c>
      <c r="F724" s="254" t="s">
        <v>57</v>
      </c>
      <c r="G724" s="103"/>
      <c r="H724" s="101"/>
      <c r="I724" s="108">
        <v>35000</v>
      </c>
      <c r="J724" s="108">
        <v>36000</v>
      </c>
      <c r="K724" s="108">
        <v>37000</v>
      </c>
      <c r="L724" s="108">
        <v>38000</v>
      </c>
      <c r="M724" s="108">
        <v>39000</v>
      </c>
      <c r="N724" s="103"/>
      <c r="O724" s="103"/>
      <c r="P724" s="3">
        <f t="shared" si="236"/>
        <v>185000</v>
      </c>
      <c r="Q724" s="3">
        <f t="shared" si="237"/>
        <v>185000</v>
      </c>
      <c r="R724" s="109">
        <v>185000</v>
      </c>
      <c r="S724" s="100"/>
    </row>
    <row r="725" spans="1:19" x14ac:dyDescent="0.25">
      <c r="A725" s="249" t="s">
        <v>746</v>
      </c>
      <c r="B725" s="240" t="s">
        <v>721</v>
      </c>
      <c r="C725" s="247" t="s">
        <v>289</v>
      </c>
      <c r="D725" s="255">
        <v>10</v>
      </c>
      <c r="E725" s="251" t="s">
        <v>57</v>
      </c>
      <c r="F725" s="255" t="s">
        <v>57</v>
      </c>
      <c r="G725" s="103"/>
      <c r="H725" s="101"/>
      <c r="I725" s="108">
        <v>10000</v>
      </c>
      <c r="J725" s="103"/>
      <c r="K725" s="103"/>
      <c r="L725" s="103"/>
      <c r="M725" s="103"/>
      <c r="N725" s="103"/>
      <c r="O725" s="103"/>
      <c r="P725" s="3">
        <f t="shared" si="236"/>
        <v>10000</v>
      </c>
      <c r="Q725" s="3">
        <f t="shared" si="237"/>
        <v>10000</v>
      </c>
      <c r="R725" s="109">
        <v>10000</v>
      </c>
      <c r="S725" s="100"/>
    </row>
    <row r="726" spans="1:19" x14ac:dyDescent="0.25">
      <c r="A726" s="247" t="s">
        <v>747</v>
      </c>
      <c r="B726" s="240" t="s">
        <v>731</v>
      </c>
      <c r="C726" s="247" t="s">
        <v>748</v>
      </c>
      <c r="D726" s="255">
        <v>20</v>
      </c>
      <c r="E726" s="251" t="s">
        <v>60</v>
      </c>
      <c r="F726" s="255" t="s">
        <v>57</v>
      </c>
      <c r="G726" s="103"/>
      <c r="H726" s="101"/>
      <c r="I726" s="108">
        <v>15000</v>
      </c>
      <c r="J726" s="108">
        <v>50000</v>
      </c>
      <c r="K726" s="108">
        <v>50000</v>
      </c>
      <c r="L726" s="108">
        <v>50000</v>
      </c>
      <c r="M726" s="108">
        <v>50000</v>
      </c>
      <c r="N726" s="103"/>
      <c r="O726" s="103"/>
      <c r="P726" s="3">
        <f t="shared" si="236"/>
        <v>215000</v>
      </c>
      <c r="Q726" s="3">
        <f t="shared" si="237"/>
        <v>215000</v>
      </c>
      <c r="R726" s="109">
        <v>215000</v>
      </c>
      <c r="S726" s="100"/>
    </row>
    <row r="727" spans="1:19" x14ac:dyDescent="0.25">
      <c r="A727" s="249" t="s">
        <v>749</v>
      </c>
      <c r="B727" s="240" t="s">
        <v>721</v>
      </c>
      <c r="C727" s="249" t="s">
        <v>289</v>
      </c>
      <c r="D727" s="163">
        <v>30</v>
      </c>
      <c r="E727" s="251" t="s">
        <v>57</v>
      </c>
      <c r="F727" s="255" t="s">
        <v>57</v>
      </c>
      <c r="G727" s="103"/>
      <c r="H727" s="101"/>
      <c r="I727" s="103"/>
      <c r="J727" s="108">
        <v>250000</v>
      </c>
      <c r="K727" s="103"/>
      <c r="L727" s="103"/>
      <c r="M727" s="103"/>
      <c r="N727" s="103" t="s">
        <v>288</v>
      </c>
      <c r="O727" s="103"/>
      <c r="P727" s="3">
        <f t="shared" si="236"/>
        <v>250000</v>
      </c>
      <c r="Q727" s="3">
        <f t="shared" si="237"/>
        <v>250000</v>
      </c>
      <c r="R727" s="109">
        <v>250000</v>
      </c>
      <c r="S727" s="100"/>
    </row>
    <row r="728" spans="1:19" x14ac:dyDescent="0.25">
      <c r="A728" s="249" t="s">
        <v>750</v>
      </c>
      <c r="B728" s="240" t="s">
        <v>721</v>
      </c>
      <c r="C728" s="249" t="s">
        <v>289</v>
      </c>
      <c r="D728" s="163">
        <v>10</v>
      </c>
      <c r="E728" s="251" t="s">
        <v>57</v>
      </c>
      <c r="F728" s="255" t="s">
        <v>57</v>
      </c>
      <c r="G728" s="103"/>
      <c r="H728" s="101"/>
      <c r="I728" s="108">
        <v>81000</v>
      </c>
      <c r="J728" s="103"/>
      <c r="K728" s="103"/>
      <c r="L728" s="103"/>
      <c r="M728" s="103"/>
      <c r="N728" s="103"/>
      <c r="O728" s="103"/>
      <c r="P728" s="3">
        <f t="shared" si="236"/>
        <v>81000</v>
      </c>
      <c r="Q728" s="3">
        <f t="shared" si="237"/>
        <v>81000</v>
      </c>
      <c r="R728" s="109">
        <v>81000</v>
      </c>
      <c r="S728" s="100"/>
    </row>
    <row r="729" spans="1:19" x14ac:dyDescent="0.25">
      <c r="A729" s="249" t="s">
        <v>288</v>
      </c>
      <c r="B729" s="240" t="s">
        <v>288</v>
      </c>
      <c r="C729" s="249" t="s">
        <v>288</v>
      </c>
      <c r="D729" s="163" t="s">
        <v>288</v>
      </c>
      <c r="E729" s="251" t="s">
        <v>288</v>
      </c>
      <c r="F729" s="252" t="s">
        <v>288</v>
      </c>
      <c r="G729" s="261">
        <f>SUM(G719:G728)</f>
        <v>0</v>
      </c>
      <c r="H729" s="261">
        <f t="shared" ref="H729:S729" si="238">SUM(H719:H728)</f>
        <v>1000</v>
      </c>
      <c r="I729" s="261">
        <f t="shared" si="238"/>
        <v>416000</v>
      </c>
      <c r="J729" s="261">
        <f t="shared" si="238"/>
        <v>451000</v>
      </c>
      <c r="K729" s="261">
        <f t="shared" si="238"/>
        <v>87000</v>
      </c>
      <c r="L729" s="261">
        <f t="shared" si="238"/>
        <v>313000</v>
      </c>
      <c r="M729" s="261">
        <f t="shared" si="238"/>
        <v>314000</v>
      </c>
      <c r="N729" s="261">
        <f t="shared" si="238"/>
        <v>0</v>
      </c>
      <c r="O729" s="261">
        <f t="shared" si="238"/>
        <v>0</v>
      </c>
      <c r="P729" s="261">
        <f t="shared" si="238"/>
        <v>1581000</v>
      </c>
      <c r="Q729" s="261">
        <f t="shared" si="238"/>
        <v>1581000</v>
      </c>
      <c r="R729" s="261">
        <f t="shared" si="238"/>
        <v>1581000</v>
      </c>
      <c r="S729" s="261">
        <f t="shared" si="238"/>
        <v>1000</v>
      </c>
    </row>
    <row r="730" spans="1:19" x14ac:dyDescent="0.25">
      <c r="A730" s="243" t="s">
        <v>27</v>
      </c>
      <c r="B730" s="244"/>
      <c r="C730" s="245"/>
      <c r="D730" s="245"/>
      <c r="E730" s="245"/>
      <c r="F730" s="245"/>
      <c r="G730" s="94"/>
      <c r="H730" s="94"/>
      <c r="I730" s="94"/>
      <c r="J730" s="94"/>
      <c r="K730" s="94"/>
      <c r="L730" s="94"/>
      <c r="M730" s="94"/>
      <c r="N730" s="94"/>
      <c r="O730" s="94"/>
      <c r="P730" s="94"/>
      <c r="Q730" s="94" t="s">
        <v>28</v>
      </c>
      <c r="R730" s="94"/>
      <c r="S730" s="95"/>
    </row>
    <row r="731" spans="1:19" x14ac:dyDescent="0.25">
      <c r="A731" s="247" t="s">
        <v>751</v>
      </c>
      <c r="B731" s="251" t="s">
        <v>731</v>
      </c>
      <c r="C731" s="247" t="s">
        <v>752</v>
      </c>
      <c r="D731" s="254">
        <v>15</v>
      </c>
      <c r="E731" s="253" t="s">
        <v>57</v>
      </c>
      <c r="F731" s="253" t="s">
        <v>57</v>
      </c>
      <c r="G731" s="103"/>
      <c r="H731" s="101"/>
      <c r="I731" s="103" t="s">
        <v>288</v>
      </c>
      <c r="J731" s="103" t="s">
        <v>288</v>
      </c>
      <c r="K731" s="108">
        <v>30000</v>
      </c>
      <c r="L731" s="103"/>
      <c r="M731" s="103"/>
      <c r="N731" s="103"/>
      <c r="O731" s="103"/>
      <c r="P731" s="3">
        <f t="shared" ref="P731:P735" si="239">SUM(I731:O731)</f>
        <v>30000</v>
      </c>
      <c r="Q731" s="3">
        <f t="shared" ref="Q731:Q735" si="240">(P731-G731)</f>
        <v>30000</v>
      </c>
      <c r="R731" s="99">
        <v>30000</v>
      </c>
      <c r="S731" s="100"/>
    </row>
    <row r="732" spans="1:19" x14ac:dyDescent="0.25">
      <c r="A732" s="247" t="s">
        <v>753</v>
      </c>
      <c r="B732" s="251" t="s">
        <v>731</v>
      </c>
      <c r="C732" s="247" t="s">
        <v>752</v>
      </c>
      <c r="D732" s="254">
        <v>20</v>
      </c>
      <c r="E732" s="253" t="s">
        <v>57</v>
      </c>
      <c r="F732" s="253" t="s">
        <v>57</v>
      </c>
      <c r="G732" s="103"/>
      <c r="H732" s="101" t="s">
        <v>288</v>
      </c>
      <c r="I732" s="103" t="s">
        <v>288</v>
      </c>
      <c r="J732" s="103" t="s">
        <v>288</v>
      </c>
      <c r="K732" s="108">
        <v>25000</v>
      </c>
      <c r="L732" s="103"/>
      <c r="M732" s="103"/>
      <c r="N732" s="103"/>
      <c r="O732" s="103"/>
      <c r="P732" s="3">
        <f t="shared" si="239"/>
        <v>25000</v>
      </c>
      <c r="Q732" s="3">
        <f t="shared" si="240"/>
        <v>25000</v>
      </c>
      <c r="R732" s="99">
        <v>25000</v>
      </c>
      <c r="S732" s="100" t="s">
        <v>744</v>
      </c>
    </row>
    <row r="733" spans="1:19" x14ac:dyDescent="0.25">
      <c r="A733" s="247" t="s">
        <v>754</v>
      </c>
      <c r="B733" s="251" t="s">
        <v>721</v>
      </c>
      <c r="C733" s="247" t="s">
        <v>290</v>
      </c>
      <c r="D733" s="254">
        <v>15</v>
      </c>
      <c r="E733" s="253" t="s">
        <v>57</v>
      </c>
      <c r="F733" s="253" t="s">
        <v>57</v>
      </c>
      <c r="G733" s="103"/>
      <c r="H733" s="96">
        <v>17000</v>
      </c>
      <c r="I733" s="103" t="s">
        <v>288</v>
      </c>
      <c r="J733" s="108">
        <v>105000</v>
      </c>
      <c r="K733" s="103"/>
      <c r="L733" s="103"/>
      <c r="M733" s="108">
        <v>110000</v>
      </c>
      <c r="N733" s="103"/>
      <c r="O733" s="103"/>
      <c r="P733" s="3">
        <f t="shared" si="239"/>
        <v>215000</v>
      </c>
      <c r="Q733" s="3">
        <f t="shared" si="240"/>
        <v>215000</v>
      </c>
      <c r="R733" s="99">
        <v>215000</v>
      </c>
      <c r="S733" s="99">
        <v>17000</v>
      </c>
    </row>
    <row r="734" spans="1:19" x14ac:dyDescent="0.25">
      <c r="A734" s="247" t="s">
        <v>755</v>
      </c>
      <c r="B734" s="251" t="s">
        <v>721</v>
      </c>
      <c r="C734" s="247" t="s">
        <v>290</v>
      </c>
      <c r="D734" s="254">
        <v>15</v>
      </c>
      <c r="E734" s="253" t="s">
        <v>57</v>
      </c>
      <c r="F734" s="254" t="s">
        <v>57</v>
      </c>
      <c r="G734" s="103"/>
      <c r="H734" s="96">
        <v>4500</v>
      </c>
      <c r="I734" s="108">
        <v>65000</v>
      </c>
      <c r="J734" s="103" t="s">
        <v>288</v>
      </c>
      <c r="K734" s="103"/>
      <c r="L734" s="103"/>
      <c r="M734" s="103"/>
      <c r="N734" s="103"/>
      <c r="O734" s="103"/>
      <c r="P734" s="3">
        <f t="shared" si="239"/>
        <v>65000</v>
      </c>
      <c r="Q734" s="3">
        <f t="shared" si="240"/>
        <v>65000</v>
      </c>
      <c r="R734" s="99">
        <v>65000</v>
      </c>
      <c r="S734" s="99">
        <v>4500</v>
      </c>
    </row>
    <row r="735" spans="1:19" x14ac:dyDescent="0.25">
      <c r="A735" s="247" t="s">
        <v>756</v>
      </c>
      <c r="B735" s="251" t="s">
        <v>721</v>
      </c>
      <c r="C735" s="247" t="s">
        <v>757</v>
      </c>
      <c r="D735" s="254">
        <v>5</v>
      </c>
      <c r="E735" s="253" t="s">
        <v>57</v>
      </c>
      <c r="F735" s="254" t="s">
        <v>57</v>
      </c>
      <c r="G735" s="103"/>
      <c r="H735" s="101" t="s">
        <v>288</v>
      </c>
      <c r="I735" s="108">
        <v>12200</v>
      </c>
      <c r="J735" s="103" t="s">
        <v>288</v>
      </c>
      <c r="K735" s="103" t="s">
        <v>288</v>
      </c>
      <c r="L735" s="108">
        <v>13000</v>
      </c>
      <c r="M735" s="103"/>
      <c r="N735" s="108">
        <v>15000</v>
      </c>
      <c r="O735" s="103"/>
      <c r="P735" s="3">
        <f t="shared" si="239"/>
        <v>40200</v>
      </c>
      <c r="Q735" s="3">
        <f t="shared" si="240"/>
        <v>40200</v>
      </c>
      <c r="R735" s="99">
        <v>40200</v>
      </c>
      <c r="S735" s="100" t="s">
        <v>744</v>
      </c>
    </row>
    <row r="736" spans="1:19" x14ac:dyDescent="0.25">
      <c r="A736" s="247"/>
      <c r="B736" s="251"/>
      <c r="C736" s="247"/>
      <c r="D736" s="254"/>
      <c r="E736" s="253"/>
      <c r="F736" s="254"/>
      <c r="G736" s="103"/>
      <c r="H736" s="101"/>
      <c r="I736" s="103"/>
      <c r="J736" s="103"/>
      <c r="K736" s="103"/>
      <c r="L736" s="103"/>
      <c r="M736" s="103"/>
      <c r="N736" s="103"/>
      <c r="O736" s="103"/>
      <c r="P736" s="3"/>
      <c r="Q736" s="3"/>
      <c r="R736" s="100"/>
      <c r="S736" s="100"/>
    </row>
    <row r="737" spans="1:19" x14ac:dyDescent="0.25">
      <c r="A737" s="250"/>
      <c r="B737" s="251"/>
      <c r="C737" s="247"/>
      <c r="D737" s="256"/>
      <c r="E737" s="247"/>
      <c r="F737" s="256"/>
      <c r="G737" s="261">
        <f>SUM(G731:G736)</f>
        <v>0</v>
      </c>
      <c r="H737" s="261">
        <f t="shared" ref="H737:S737" si="241">SUM(H731:H736)</f>
        <v>21500</v>
      </c>
      <c r="I737" s="261">
        <f t="shared" si="241"/>
        <v>77200</v>
      </c>
      <c r="J737" s="261">
        <f t="shared" si="241"/>
        <v>105000</v>
      </c>
      <c r="K737" s="261">
        <f t="shared" si="241"/>
        <v>55000</v>
      </c>
      <c r="L737" s="261">
        <f t="shared" si="241"/>
        <v>13000</v>
      </c>
      <c r="M737" s="261">
        <f t="shared" si="241"/>
        <v>110000</v>
      </c>
      <c r="N737" s="261">
        <f t="shared" si="241"/>
        <v>15000</v>
      </c>
      <c r="O737" s="261">
        <f t="shared" si="241"/>
        <v>0</v>
      </c>
      <c r="P737" s="261">
        <f t="shared" si="241"/>
        <v>375200</v>
      </c>
      <c r="Q737" s="261">
        <f t="shared" si="241"/>
        <v>375200</v>
      </c>
      <c r="R737" s="261">
        <f t="shared" si="241"/>
        <v>375200</v>
      </c>
      <c r="S737" s="261">
        <f t="shared" si="241"/>
        <v>21500</v>
      </c>
    </row>
    <row r="738" spans="1:19" ht="16.5" thickBot="1" x14ac:dyDescent="0.3">
      <c r="A738" s="257" t="s">
        <v>29</v>
      </c>
      <c r="B738" s="258"/>
      <c r="C738" s="259"/>
      <c r="D738" s="259"/>
      <c r="E738" s="259"/>
      <c r="F738" s="259"/>
      <c r="G738" s="262">
        <f t="shared" ref="G738:S738" si="242">SUM(G737,G729,G717,G713)</f>
        <v>2009000</v>
      </c>
      <c r="H738" s="262">
        <f t="shared" si="242"/>
        <v>36500</v>
      </c>
      <c r="I738" s="262">
        <f t="shared" si="242"/>
        <v>908200</v>
      </c>
      <c r="J738" s="262">
        <f t="shared" si="242"/>
        <v>556000</v>
      </c>
      <c r="K738" s="262">
        <f t="shared" si="242"/>
        <v>526000</v>
      </c>
      <c r="L738" s="262">
        <f t="shared" si="242"/>
        <v>951000</v>
      </c>
      <c r="M738" s="262">
        <f t="shared" si="242"/>
        <v>1049000</v>
      </c>
      <c r="N738" s="262">
        <f t="shared" si="242"/>
        <v>515000</v>
      </c>
      <c r="O738" s="262">
        <f t="shared" si="242"/>
        <v>0</v>
      </c>
      <c r="P738" s="262">
        <f t="shared" si="242"/>
        <v>4505200</v>
      </c>
      <c r="Q738" s="262">
        <f t="shared" si="242"/>
        <v>2496200</v>
      </c>
      <c r="R738" s="262">
        <f t="shared" si="242"/>
        <v>2496200</v>
      </c>
      <c r="S738" s="262">
        <f t="shared" si="242"/>
        <v>36500</v>
      </c>
    </row>
    <row r="739" spans="1:19" ht="16.5" thickTop="1" x14ac:dyDescent="0.25"/>
  </sheetData>
  <mergeCells count="21">
    <mergeCell ref="A704:S705"/>
    <mergeCell ref="A684:S685"/>
    <mergeCell ref="A268:S269"/>
    <mergeCell ref="A314:S315"/>
    <mergeCell ref="A512:S513"/>
    <mergeCell ref="A529:S530"/>
    <mergeCell ref="A568:S569"/>
    <mergeCell ref="A594:S595"/>
    <mergeCell ref="A615:S616"/>
    <mergeCell ref="A642:S643"/>
    <mergeCell ref="A666:S667"/>
    <mergeCell ref="A478:S479"/>
    <mergeCell ref="A185:S186"/>
    <mergeCell ref="A213:S214"/>
    <mergeCell ref="A230:S231"/>
    <mergeCell ref="A246:S247"/>
    <mergeCell ref="A1:S1"/>
    <mergeCell ref="A17:S18"/>
    <mergeCell ref="A40:S41"/>
    <mergeCell ref="A104:S105"/>
    <mergeCell ref="A138:S13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4B959-2464-4E7D-9241-3C58D6737C89}">
  <sheetPr>
    <pageSetUpPr fitToPage="1"/>
  </sheetPr>
  <dimension ref="A1:H104"/>
  <sheetViews>
    <sheetView workbookViewId="0">
      <selection activeCell="A55" sqref="A55:H103"/>
    </sheetView>
  </sheetViews>
  <sheetFormatPr defaultRowHeight="15" x14ac:dyDescent="0.25"/>
  <cols>
    <col min="3" max="3" width="12" bestFit="1" customWidth="1"/>
    <col min="5" max="5" width="13" bestFit="1" customWidth="1"/>
    <col min="7" max="7" width="12" bestFit="1" customWidth="1"/>
  </cols>
  <sheetData>
    <row r="1" spans="1:8" x14ac:dyDescent="0.25">
      <c r="A1" s="123"/>
      <c r="B1" s="279" t="s">
        <v>695</v>
      </c>
      <c r="C1" s="279"/>
      <c r="D1" s="279"/>
      <c r="E1" s="279"/>
      <c r="F1" s="279"/>
      <c r="G1" s="279"/>
      <c r="H1" s="279"/>
    </row>
    <row r="2" spans="1:8" ht="15.75" thickBot="1" x14ac:dyDescent="0.3">
      <c r="A2" s="123"/>
      <c r="B2" s="279" t="s">
        <v>816</v>
      </c>
      <c r="C2" s="279"/>
      <c r="D2" s="279"/>
      <c r="E2" s="279"/>
      <c r="F2" s="279"/>
      <c r="G2" s="279"/>
      <c r="H2" s="279"/>
    </row>
    <row r="3" spans="1:8" ht="16.5" thickTop="1" thickBot="1" x14ac:dyDescent="0.3">
      <c r="A3" s="123"/>
      <c r="B3" s="280" t="s">
        <v>817</v>
      </c>
      <c r="C3" s="280"/>
      <c r="D3" s="280"/>
      <c r="E3" s="280"/>
      <c r="F3" s="280"/>
      <c r="G3" s="280"/>
      <c r="H3" s="280"/>
    </row>
    <row r="4" spans="1:8" ht="15.75" thickTop="1" x14ac:dyDescent="0.25">
      <c r="A4" s="123"/>
      <c r="B4" s="125"/>
      <c r="C4" s="125"/>
      <c r="D4" s="125"/>
      <c r="E4" s="125"/>
      <c r="F4" s="125"/>
      <c r="G4" s="125"/>
      <c r="H4" s="125"/>
    </row>
    <row r="5" spans="1:8" ht="15.75" thickBot="1" x14ac:dyDescent="0.3">
      <c r="A5" s="123"/>
      <c r="B5" s="79"/>
      <c r="C5" s="81" t="s">
        <v>798</v>
      </c>
      <c r="D5" s="81"/>
      <c r="E5" s="81" t="s">
        <v>717</v>
      </c>
      <c r="F5" s="81"/>
      <c r="G5" s="81" t="s">
        <v>799</v>
      </c>
      <c r="H5" s="79"/>
    </row>
    <row r="6" spans="1:8" ht="15.75" thickTop="1" x14ac:dyDescent="0.25">
      <c r="A6" s="127"/>
      <c r="B6" s="128" t="s">
        <v>667</v>
      </c>
      <c r="C6" s="129">
        <f>('Consolidated Master'!L6)</f>
        <v>2000000</v>
      </c>
      <c r="D6" s="83"/>
      <c r="E6" s="83"/>
      <c r="F6" s="83"/>
      <c r="G6" s="83">
        <f t="shared" ref="G6:G26" si="0">C6-E6</f>
        <v>2000000</v>
      </c>
      <c r="H6" s="139"/>
    </row>
    <row r="7" spans="1:8" x14ac:dyDescent="0.25">
      <c r="A7" s="127"/>
      <c r="B7" s="128" t="s">
        <v>701</v>
      </c>
      <c r="C7" s="129">
        <f>('Consolidated Master'!L22)</f>
        <v>0</v>
      </c>
      <c r="D7" s="83"/>
      <c r="E7" s="83"/>
      <c r="F7" s="83"/>
      <c r="G7" s="83">
        <f t="shared" si="0"/>
        <v>0</v>
      </c>
      <c r="H7" s="139"/>
    </row>
    <row r="8" spans="1:8" x14ac:dyDescent="0.25">
      <c r="A8" s="127"/>
      <c r="B8" s="128" t="s">
        <v>669</v>
      </c>
      <c r="C8" s="129">
        <f>('Consolidated Master'!L49)</f>
        <v>0</v>
      </c>
      <c r="D8" s="83"/>
      <c r="E8" s="83"/>
      <c r="F8" s="83"/>
      <c r="G8" s="83">
        <f t="shared" si="0"/>
        <v>0</v>
      </c>
      <c r="H8" s="139"/>
    </row>
    <row r="9" spans="1:8" x14ac:dyDescent="0.25">
      <c r="A9" s="127"/>
      <c r="B9" s="128" t="s">
        <v>673</v>
      </c>
      <c r="C9" s="129">
        <f>('Consolidated Master'!L218)</f>
        <v>0</v>
      </c>
      <c r="D9" s="83"/>
      <c r="E9" s="83"/>
      <c r="F9" s="83"/>
      <c r="G9" s="83">
        <f t="shared" si="0"/>
        <v>0</v>
      </c>
      <c r="H9" s="139"/>
    </row>
    <row r="10" spans="1:8" x14ac:dyDescent="0.25">
      <c r="A10" s="127"/>
      <c r="B10" s="128" t="s">
        <v>702</v>
      </c>
      <c r="C10" s="129">
        <f>('Consolidated Master'!L235)</f>
        <v>1000000</v>
      </c>
      <c r="D10" s="83"/>
      <c r="E10" s="83"/>
      <c r="F10" s="83"/>
      <c r="G10" s="83">
        <f t="shared" si="0"/>
        <v>1000000</v>
      </c>
      <c r="H10" s="139"/>
    </row>
    <row r="11" spans="1:8" x14ac:dyDescent="0.25">
      <c r="A11" s="132" t="s">
        <v>800</v>
      </c>
      <c r="B11" s="128" t="s">
        <v>675</v>
      </c>
      <c r="C11" s="129">
        <f>('Consolidated Master'!L252)</f>
        <v>0</v>
      </c>
      <c r="D11" s="83"/>
      <c r="E11" s="83"/>
      <c r="F11" s="83"/>
      <c r="G11" s="83">
        <f t="shared" si="0"/>
        <v>0</v>
      </c>
      <c r="H11" s="139"/>
    </row>
    <row r="12" spans="1:8" x14ac:dyDescent="0.25">
      <c r="A12" s="132"/>
      <c r="B12" s="128" t="s">
        <v>703</v>
      </c>
      <c r="C12" s="129">
        <f>('Consolidated Master'!L277)</f>
        <v>0</v>
      </c>
      <c r="D12" s="83"/>
      <c r="E12" s="83"/>
      <c r="F12" s="83"/>
      <c r="G12" s="83">
        <f t="shared" si="0"/>
        <v>0</v>
      </c>
      <c r="H12" s="139"/>
    </row>
    <row r="13" spans="1:8" x14ac:dyDescent="0.25">
      <c r="A13" s="127"/>
      <c r="B13" s="128" t="s">
        <v>495</v>
      </c>
      <c r="C13" s="129">
        <f>('Consolidated Master'!L496)</f>
        <v>2635000</v>
      </c>
      <c r="D13" s="83"/>
      <c r="E13" s="83"/>
      <c r="F13" s="83"/>
      <c r="G13" s="83">
        <f t="shared" si="0"/>
        <v>2635000</v>
      </c>
      <c r="H13" s="139"/>
    </row>
    <row r="14" spans="1:8" x14ac:dyDescent="0.25">
      <c r="A14" s="127"/>
      <c r="B14" s="128" t="s">
        <v>704</v>
      </c>
      <c r="C14" s="129">
        <f>('Consolidated Master'!L518)</f>
        <v>0</v>
      </c>
      <c r="D14" s="83"/>
      <c r="E14" s="83"/>
      <c r="F14" s="83"/>
      <c r="G14" s="83">
        <f t="shared" si="0"/>
        <v>0</v>
      </c>
      <c r="H14" s="139"/>
    </row>
    <row r="15" spans="1:8" x14ac:dyDescent="0.25">
      <c r="A15" s="127"/>
      <c r="B15" s="128" t="s">
        <v>535</v>
      </c>
      <c r="C15" s="129">
        <f>('Consolidated Master'!L553)</f>
        <v>9450000</v>
      </c>
      <c r="D15" s="83"/>
      <c r="E15" s="83">
        <f>SUM('Outside Funding'!E39:E46)</f>
        <v>5305239</v>
      </c>
      <c r="F15" s="83"/>
      <c r="G15" s="83">
        <f t="shared" si="0"/>
        <v>4144761</v>
      </c>
      <c r="H15" s="139"/>
    </row>
    <row r="16" spans="1:8" x14ac:dyDescent="0.25">
      <c r="A16" s="127"/>
      <c r="B16" s="128" t="s">
        <v>705</v>
      </c>
      <c r="C16" s="129">
        <f>('Consolidated Master'!L623)</f>
        <v>0</v>
      </c>
      <c r="D16" s="83"/>
      <c r="E16" s="83"/>
      <c r="F16" s="83"/>
      <c r="G16" s="83">
        <f t="shared" si="0"/>
        <v>0</v>
      </c>
      <c r="H16" s="139"/>
    </row>
    <row r="17" spans="1:8" x14ac:dyDescent="0.25">
      <c r="A17" s="127"/>
      <c r="B17" s="128" t="s">
        <v>706</v>
      </c>
      <c r="C17" s="129">
        <f>('Consolidated Master'!L649)</f>
        <v>580500</v>
      </c>
      <c r="D17" s="83"/>
      <c r="E17" s="83"/>
      <c r="F17" s="83"/>
      <c r="G17" s="83">
        <f t="shared" si="0"/>
        <v>580500</v>
      </c>
      <c r="H17" s="139"/>
    </row>
    <row r="18" spans="1:8" x14ac:dyDescent="0.25">
      <c r="A18" s="127"/>
      <c r="B18" s="128" t="s">
        <v>707</v>
      </c>
      <c r="C18" s="129">
        <f>('Consolidated Master'!L671)</f>
        <v>0</v>
      </c>
      <c r="D18" s="83"/>
      <c r="E18" s="83"/>
      <c r="F18" s="83"/>
      <c r="G18" s="83">
        <f t="shared" si="0"/>
        <v>0</v>
      </c>
      <c r="H18" s="139"/>
    </row>
    <row r="19" spans="1:8" x14ac:dyDescent="0.25">
      <c r="A19" s="127"/>
      <c r="B19" s="128" t="s">
        <v>708</v>
      </c>
      <c r="C19" s="129">
        <f>('Consolidated Master'!L690)</f>
        <v>0</v>
      </c>
      <c r="D19" s="83"/>
      <c r="E19" s="83"/>
      <c r="F19" s="83"/>
      <c r="G19" s="83">
        <f t="shared" si="0"/>
        <v>0</v>
      </c>
      <c r="H19" s="139"/>
    </row>
    <row r="20" spans="1:8" x14ac:dyDescent="0.25">
      <c r="A20" s="133" t="s">
        <v>780</v>
      </c>
      <c r="B20" s="128" t="s">
        <v>781</v>
      </c>
      <c r="C20" s="129">
        <f>('Consolidated Master'!L144)</f>
        <v>0</v>
      </c>
      <c r="D20" s="83"/>
      <c r="E20" s="83"/>
      <c r="F20" s="83"/>
      <c r="G20" s="83">
        <f t="shared" si="0"/>
        <v>0</v>
      </c>
      <c r="H20" s="139"/>
    </row>
    <row r="21" spans="1:8" x14ac:dyDescent="0.25">
      <c r="A21" s="133" t="s">
        <v>782</v>
      </c>
      <c r="B21" s="128" t="s">
        <v>781</v>
      </c>
      <c r="C21" s="129">
        <f>('Consolidated Master'!L192)</f>
        <v>0</v>
      </c>
      <c r="D21" s="83"/>
      <c r="E21" s="83"/>
      <c r="F21" s="83"/>
      <c r="G21" s="83">
        <f t="shared" si="0"/>
        <v>0</v>
      </c>
      <c r="H21" s="139"/>
    </row>
    <row r="22" spans="1:8" x14ac:dyDescent="0.25">
      <c r="A22" s="133" t="s">
        <v>783</v>
      </c>
      <c r="B22" s="128" t="s">
        <v>784</v>
      </c>
      <c r="C22" s="129">
        <f>('Consolidated Master'!L573)</f>
        <v>0</v>
      </c>
      <c r="D22" s="83"/>
      <c r="E22" s="83"/>
      <c r="F22" s="83"/>
      <c r="G22" s="83">
        <f t="shared" si="0"/>
        <v>0</v>
      </c>
      <c r="H22" s="139"/>
    </row>
    <row r="23" spans="1:8" x14ac:dyDescent="0.25">
      <c r="A23" s="133" t="s">
        <v>785</v>
      </c>
      <c r="B23" s="128" t="s">
        <v>786</v>
      </c>
      <c r="C23" s="129">
        <f>('Consolidated Master'!L343)</f>
        <v>0</v>
      </c>
      <c r="D23" s="83"/>
      <c r="E23" s="83"/>
      <c r="F23" s="83"/>
      <c r="G23" s="83">
        <f t="shared" si="0"/>
        <v>0</v>
      </c>
      <c r="H23" s="139"/>
    </row>
    <row r="24" spans="1:8" x14ac:dyDescent="0.25">
      <c r="A24" s="133" t="s">
        <v>793</v>
      </c>
      <c r="B24" s="128" t="s">
        <v>788</v>
      </c>
      <c r="C24" s="129">
        <f>('Consolidated Master'!L713)</f>
        <v>0</v>
      </c>
      <c r="D24" s="83"/>
      <c r="E24" s="83"/>
      <c r="F24" s="83"/>
      <c r="G24" s="83">
        <f t="shared" si="0"/>
        <v>0</v>
      </c>
      <c r="H24" s="139"/>
    </row>
    <row r="25" spans="1:8" x14ac:dyDescent="0.25">
      <c r="A25" s="133" t="s">
        <v>789</v>
      </c>
      <c r="B25" s="128" t="s">
        <v>790</v>
      </c>
      <c r="C25" s="129">
        <f>('Consolidated Master'!L118)</f>
        <v>283000</v>
      </c>
      <c r="D25" s="83"/>
      <c r="E25" s="83"/>
      <c r="F25" s="83"/>
      <c r="G25" s="83">
        <f t="shared" si="0"/>
        <v>283000</v>
      </c>
      <c r="H25" s="139"/>
    </row>
    <row r="26" spans="1:8" ht="15.75" thickBot="1" x14ac:dyDescent="0.3">
      <c r="A26" s="133" t="s">
        <v>791</v>
      </c>
      <c r="B26" s="128" t="s">
        <v>784</v>
      </c>
      <c r="C26" s="129">
        <f>('Consolidated Master'!L601)</f>
        <v>0</v>
      </c>
      <c r="D26" s="87"/>
      <c r="E26" s="83"/>
      <c r="F26" s="87"/>
      <c r="G26" s="83">
        <f t="shared" si="0"/>
        <v>0</v>
      </c>
      <c r="H26" s="139"/>
    </row>
    <row r="27" spans="1:8" ht="16.5" thickTop="1" thickBot="1" x14ac:dyDescent="0.3">
      <c r="A27" s="123"/>
      <c r="B27" s="133" t="s">
        <v>29</v>
      </c>
      <c r="C27" s="140">
        <f>SUM(C6:C26)</f>
        <v>15948500</v>
      </c>
      <c r="D27" s="140"/>
      <c r="E27" s="140">
        <f>SUM(E6:E26)</f>
        <v>5305239</v>
      </c>
      <c r="F27" s="140"/>
      <c r="G27" s="140">
        <f>SUM(G6:G26)</f>
        <v>10643261</v>
      </c>
      <c r="H27" s="139"/>
    </row>
    <row r="28" spans="1:8" ht="16.5" thickTop="1" thickBot="1" x14ac:dyDescent="0.3">
      <c r="A28" s="123"/>
      <c r="B28" s="78"/>
      <c r="C28" s="78"/>
      <c r="D28" s="78"/>
      <c r="E28" s="78"/>
      <c r="F28" s="78"/>
      <c r="G28" s="78"/>
      <c r="H28" s="78"/>
    </row>
    <row r="29" spans="1:8" ht="16.5" thickTop="1" thickBot="1" x14ac:dyDescent="0.3">
      <c r="A29" s="123"/>
      <c r="B29" s="280" t="s">
        <v>818</v>
      </c>
      <c r="C29" s="280"/>
      <c r="D29" s="280"/>
      <c r="E29" s="280"/>
      <c r="F29" s="280"/>
      <c r="G29" s="280"/>
      <c r="H29" s="280"/>
    </row>
    <row r="30" spans="1:8" ht="16.5" thickTop="1" thickBot="1" x14ac:dyDescent="0.3">
      <c r="A30" s="123"/>
      <c r="B30" s="79"/>
      <c r="C30" s="81" t="s">
        <v>798</v>
      </c>
      <c r="D30" s="81"/>
      <c r="E30" s="81" t="s">
        <v>717</v>
      </c>
      <c r="F30" s="81"/>
      <c r="G30" s="81" t="s">
        <v>799</v>
      </c>
      <c r="H30" s="79"/>
    </row>
    <row r="31" spans="1:8" ht="15.75" thickTop="1" x14ac:dyDescent="0.25">
      <c r="A31" s="127"/>
      <c r="B31" s="128" t="s">
        <v>667</v>
      </c>
      <c r="C31" s="129">
        <f>('Consolidated Master'!L9)</f>
        <v>0</v>
      </c>
      <c r="D31" s="83"/>
      <c r="E31" s="83"/>
      <c r="F31" s="83"/>
      <c r="G31" s="83">
        <f t="shared" ref="G31:G51" si="1">C31-E31</f>
        <v>0</v>
      </c>
      <c r="H31" s="139"/>
    </row>
    <row r="32" spans="1:8" x14ac:dyDescent="0.25">
      <c r="A32" s="127"/>
      <c r="B32" s="128" t="s">
        <v>701</v>
      </c>
      <c r="C32" s="129">
        <f>('Consolidated Master'!L25)</f>
        <v>0</v>
      </c>
      <c r="D32" s="83"/>
      <c r="E32" s="83"/>
      <c r="F32" s="83"/>
      <c r="G32" s="83">
        <f t="shared" si="1"/>
        <v>0</v>
      </c>
      <c r="H32" s="139"/>
    </row>
    <row r="33" spans="1:8" x14ac:dyDescent="0.25">
      <c r="A33" s="127"/>
      <c r="B33" s="128" t="s">
        <v>669</v>
      </c>
      <c r="C33" s="129">
        <f>('Consolidated Master'!L52)</f>
        <v>0</v>
      </c>
      <c r="D33" s="83"/>
      <c r="E33" s="83"/>
      <c r="F33" s="83"/>
      <c r="G33" s="83">
        <f t="shared" si="1"/>
        <v>0</v>
      </c>
      <c r="H33" s="139"/>
    </row>
    <row r="34" spans="1:8" x14ac:dyDescent="0.25">
      <c r="A34" s="127"/>
      <c r="B34" s="128" t="s">
        <v>673</v>
      </c>
      <c r="C34" s="129">
        <f>('Consolidated Master'!L221)</f>
        <v>0</v>
      </c>
      <c r="D34" s="83"/>
      <c r="E34" s="83"/>
      <c r="F34" s="83"/>
      <c r="G34" s="83">
        <f t="shared" si="1"/>
        <v>0</v>
      </c>
      <c r="H34" s="139"/>
    </row>
    <row r="35" spans="1:8" x14ac:dyDescent="0.25">
      <c r="A35" s="127"/>
      <c r="B35" s="128" t="s">
        <v>702</v>
      </c>
      <c r="C35" s="129">
        <f>('Consolidated Master'!L238)</f>
        <v>0</v>
      </c>
      <c r="D35" s="83"/>
      <c r="E35" s="83"/>
      <c r="F35" s="83"/>
      <c r="G35" s="83">
        <f t="shared" si="1"/>
        <v>0</v>
      </c>
      <c r="H35" s="139"/>
    </row>
    <row r="36" spans="1:8" x14ac:dyDescent="0.25">
      <c r="A36" s="132" t="s">
        <v>800</v>
      </c>
      <c r="B36" s="128" t="s">
        <v>675</v>
      </c>
      <c r="C36" s="129">
        <f>('Consolidated Master'!L255)</f>
        <v>0</v>
      </c>
      <c r="D36" s="83"/>
      <c r="E36" s="83"/>
      <c r="F36" s="83"/>
      <c r="G36" s="83">
        <f t="shared" si="1"/>
        <v>0</v>
      </c>
      <c r="H36" s="139"/>
    </row>
    <row r="37" spans="1:8" x14ac:dyDescent="0.25">
      <c r="A37" s="132"/>
      <c r="B37" s="128" t="s">
        <v>703</v>
      </c>
      <c r="C37" s="129">
        <f>('Consolidated Master'!L280)</f>
        <v>0</v>
      </c>
      <c r="D37" s="83"/>
      <c r="E37" s="83"/>
      <c r="F37" s="83"/>
      <c r="G37" s="83">
        <f t="shared" si="1"/>
        <v>0</v>
      </c>
      <c r="H37" s="139"/>
    </row>
    <row r="38" spans="1:8" x14ac:dyDescent="0.25">
      <c r="A38" s="127"/>
      <c r="B38" s="128" t="s">
        <v>495</v>
      </c>
      <c r="C38" s="129">
        <f>('Consolidated Master'!L499)</f>
        <v>0</v>
      </c>
      <c r="D38" s="83"/>
      <c r="E38" s="83"/>
      <c r="F38" s="83"/>
      <c r="G38" s="83">
        <f t="shared" si="1"/>
        <v>0</v>
      </c>
      <c r="H38" s="139"/>
    </row>
    <row r="39" spans="1:8" x14ac:dyDescent="0.25">
      <c r="A39" s="127"/>
      <c r="B39" s="128" t="s">
        <v>704</v>
      </c>
      <c r="C39" s="129">
        <f>('Consolidated Master'!L521)</f>
        <v>0</v>
      </c>
      <c r="D39" s="83"/>
      <c r="E39" s="83"/>
      <c r="F39" s="83"/>
      <c r="G39" s="83">
        <f t="shared" si="1"/>
        <v>0</v>
      </c>
      <c r="H39" s="139"/>
    </row>
    <row r="40" spans="1:8" x14ac:dyDescent="0.25">
      <c r="A40" s="127"/>
      <c r="B40" s="128" t="s">
        <v>535</v>
      </c>
      <c r="C40" s="129">
        <f>('Consolidated Master'!L557)</f>
        <v>0</v>
      </c>
      <c r="D40" s="83"/>
      <c r="E40" s="83"/>
      <c r="F40" s="83"/>
      <c r="G40" s="83">
        <f t="shared" si="1"/>
        <v>0</v>
      </c>
      <c r="H40" s="139"/>
    </row>
    <row r="41" spans="1:8" x14ac:dyDescent="0.25">
      <c r="A41" s="127"/>
      <c r="B41" s="128" t="s">
        <v>705</v>
      </c>
      <c r="C41" s="129">
        <f>('Consolidated Master'!L626)</f>
        <v>0</v>
      </c>
      <c r="D41" s="83"/>
      <c r="E41" s="83"/>
      <c r="F41" s="83"/>
      <c r="G41" s="83">
        <f t="shared" si="1"/>
        <v>0</v>
      </c>
      <c r="H41" s="139"/>
    </row>
    <row r="42" spans="1:8" x14ac:dyDescent="0.25">
      <c r="A42" s="127"/>
      <c r="B42" s="128" t="s">
        <v>706</v>
      </c>
      <c r="C42" s="129">
        <f>('Consolidated Master'!L652)</f>
        <v>0</v>
      </c>
      <c r="D42" s="83"/>
      <c r="E42" s="83"/>
      <c r="F42" s="83"/>
      <c r="G42" s="83">
        <f t="shared" si="1"/>
        <v>0</v>
      </c>
      <c r="H42" s="139"/>
    </row>
    <row r="43" spans="1:8" x14ac:dyDescent="0.25">
      <c r="A43" s="127"/>
      <c r="B43" s="128" t="s">
        <v>707</v>
      </c>
      <c r="C43" s="129">
        <f>('Consolidated Master'!L675)</f>
        <v>0</v>
      </c>
      <c r="D43" s="83"/>
      <c r="E43" s="83"/>
      <c r="F43" s="83"/>
      <c r="G43" s="83">
        <f t="shared" si="1"/>
        <v>0</v>
      </c>
      <c r="H43" s="139"/>
    </row>
    <row r="44" spans="1:8" x14ac:dyDescent="0.25">
      <c r="A44" s="127"/>
      <c r="B44" s="128" t="s">
        <v>708</v>
      </c>
      <c r="C44" s="129">
        <f>('Consolidated Master'!L693)</f>
        <v>0</v>
      </c>
      <c r="D44" s="83"/>
      <c r="E44" s="83"/>
      <c r="F44" s="83"/>
      <c r="G44" s="83">
        <f t="shared" si="1"/>
        <v>0</v>
      </c>
      <c r="H44" s="139"/>
    </row>
    <row r="45" spans="1:8" x14ac:dyDescent="0.25">
      <c r="A45" s="133" t="s">
        <v>780</v>
      </c>
      <c r="B45" s="128" t="s">
        <v>781</v>
      </c>
      <c r="C45" s="129">
        <f>('Consolidated Master'!L148)</f>
        <v>0</v>
      </c>
      <c r="D45" s="83"/>
      <c r="E45" s="83"/>
      <c r="F45" s="83"/>
      <c r="G45" s="83">
        <f t="shared" si="1"/>
        <v>0</v>
      </c>
      <c r="H45" s="139"/>
    </row>
    <row r="46" spans="1:8" x14ac:dyDescent="0.25">
      <c r="A46" s="133" t="s">
        <v>782</v>
      </c>
      <c r="B46" s="128" t="s">
        <v>781</v>
      </c>
      <c r="C46" s="129">
        <f>('Consolidated Master'!L196)</f>
        <v>300000</v>
      </c>
      <c r="D46" s="83"/>
      <c r="E46" s="83"/>
      <c r="F46" s="83"/>
      <c r="G46" s="83">
        <f t="shared" si="1"/>
        <v>300000</v>
      </c>
      <c r="H46" s="139"/>
    </row>
    <row r="47" spans="1:8" x14ac:dyDescent="0.25">
      <c r="A47" s="133" t="s">
        <v>783</v>
      </c>
      <c r="B47" s="128" t="s">
        <v>784</v>
      </c>
      <c r="C47" s="129">
        <f>('Consolidated Master'!L576)</f>
        <v>0</v>
      </c>
      <c r="D47" s="83"/>
      <c r="E47" s="83"/>
      <c r="F47" s="83"/>
      <c r="G47" s="83">
        <f t="shared" si="1"/>
        <v>0</v>
      </c>
      <c r="H47" s="139"/>
    </row>
    <row r="48" spans="1:8" x14ac:dyDescent="0.25">
      <c r="A48" s="133" t="s">
        <v>785</v>
      </c>
      <c r="B48" s="128" t="s">
        <v>786</v>
      </c>
      <c r="C48" s="129">
        <f>('Consolidated Master'!L361)</f>
        <v>164000</v>
      </c>
      <c r="D48" s="83"/>
      <c r="E48" s="83"/>
      <c r="F48" s="83"/>
      <c r="G48" s="83">
        <f t="shared" si="1"/>
        <v>164000</v>
      </c>
      <c r="H48" s="139"/>
    </row>
    <row r="49" spans="1:8" x14ac:dyDescent="0.25">
      <c r="A49" s="133" t="s">
        <v>793</v>
      </c>
      <c r="B49" s="128" t="s">
        <v>788</v>
      </c>
      <c r="C49" s="129">
        <f>('Consolidated Master'!L717)</f>
        <v>625000</v>
      </c>
      <c r="D49" s="83"/>
      <c r="E49" s="83">
        <f>SUM('Outside Funding'!E62)</f>
        <v>625000</v>
      </c>
      <c r="F49" s="83"/>
      <c r="G49" s="83">
        <f t="shared" si="1"/>
        <v>0</v>
      </c>
      <c r="H49" s="139"/>
    </row>
    <row r="50" spans="1:8" x14ac:dyDescent="0.25">
      <c r="A50" s="133" t="s">
        <v>789</v>
      </c>
      <c r="B50" s="128" t="s">
        <v>790</v>
      </c>
      <c r="C50" s="129">
        <f>('Consolidated Master'!L124)</f>
        <v>0</v>
      </c>
      <c r="D50" s="83"/>
      <c r="E50" s="83"/>
      <c r="F50" s="83"/>
      <c r="G50" s="83">
        <f t="shared" si="1"/>
        <v>0</v>
      </c>
      <c r="H50" s="139"/>
    </row>
    <row r="51" spans="1:8" ht="15.75" thickBot="1" x14ac:dyDescent="0.3">
      <c r="A51" s="133" t="s">
        <v>791</v>
      </c>
      <c r="B51" s="128" t="s">
        <v>784</v>
      </c>
      <c r="C51" s="129">
        <f>('Consolidated Master'!L576)</f>
        <v>0</v>
      </c>
      <c r="D51" s="87"/>
      <c r="E51" s="87"/>
      <c r="F51" s="87"/>
      <c r="G51" s="83">
        <f t="shared" si="1"/>
        <v>0</v>
      </c>
      <c r="H51" s="88"/>
    </row>
    <row r="52" spans="1:8" ht="16.5" thickTop="1" thickBot="1" x14ac:dyDescent="0.3">
      <c r="A52" s="123"/>
      <c r="B52" s="133" t="s">
        <v>29</v>
      </c>
      <c r="C52" s="140">
        <f>SUM(C31:C51)</f>
        <v>1089000</v>
      </c>
      <c r="D52" s="140"/>
      <c r="E52" s="140">
        <f>SUM(E31:E51)</f>
        <v>625000</v>
      </c>
      <c r="F52" s="140"/>
      <c r="G52" s="140">
        <f>SUM(G31:G51)</f>
        <v>464000</v>
      </c>
      <c r="H52" s="78"/>
    </row>
    <row r="53" spans="1:8" ht="15.75" thickTop="1" x14ac:dyDescent="0.25">
      <c r="A53" s="123"/>
      <c r="B53" s="133"/>
      <c r="C53" s="141"/>
      <c r="D53" s="142"/>
      <c r="E53" s="142"/>
      <c r="F53" s="142"/>
      <c r="G53" s="142"/>
      <c r="H53" s="78"/>
    </row>
    <row r="54" spans="1:8" ht="15.75" thickBot="1" x14ac:dyDescent="0.3">
      <c r="A54" s="123"/>
      <c r="B54" s="78"/>
      <c r="C54" s="124"/>
      <c r="D54" s="78"/>
      <c r="E54" s="78"/>
      <c r="F54" s="78"/>
      <c r="G54" s="78"/>
      <c r="H54" s="78"/>
    </row>
    <row r="55" spans="1:8" ht="16.5" thickTop="1" thickBot="1" x14ac:dyDescent="0.3">
      <c r="A55" s="123"/>
      <c r="B55" s="280" t="s">
        <v>819</v>
      </c>
      <c r="C55" s="280"/>
      <c r="D55" s="280"/>
      <c r="E55" s="280"/>
      <c r="F55" s="280"/>
      <c r="G55" s="280"/>
      <c r="H55" s="280"/>
    </row>
    <row r="56" spans="1:8" ht="16.5" thickTop="1" thickBot="1" x14ac:dyDescent="0.3">
      <c r="A56" s="123"/>
      <c r="B56" s="79"/>
      <c r="C56" s="81" t="s">
        <v>798</v>
      </c>
      <c r="D56" s="81"/>
      <c r="E56" s="81" t="s">
        <v>717</v>
      </c>
      <c r="F56" s="81"/>
      <c r="G56" s="81" t="s">
        <v>799</v>
      </c>
      <c r="H56" s="79"/>
    </row>
    <row r="57" spans="1:8" ht="15.75" thickTop="1" x14ac:dyDescent="0.25">
      <c r="A57" s="127"/>
      <c r="B57" s="128" t="s">
        <v>667</v>
      </c>
      <c r="C57" s="83">
        <f>('Consolidated Master'!L12)</f>
        <v>0</v>
      </c>
      <c r="D57" s="83"/>
      <c r="E57" s="83"/>
      <c r="F57" s="83"/>
      <c r="G57" s="83">
        <f t="shared" ref="G57:G77" si="2">C57-E57</f>
        <v>0</v>
      </c>
      <c r="H57" s="139"/>
    </row>
    <row r="58" spans="1:8" x14ac:dyDescent="0.25">
      <c r="A58" s="127"/>
      <c r="B58" s="128" t="s">
        <v>701</v>
      </c>
      <c r="C58" s="83">
        <f>('Consolidated Master'!L28)</f>
        <v>0</v>
      </c>
      <c r="D58" s="83"/>
      <c r="E58" s="83"/>
      <c r="F58" s="83"/>
      <c r="G58" s="83">
        <f t="shared" si="2"/>
        <v>0</v>
      </c>
      <c r="H58" s="139"/>
    </row>
    <row r="59" spans="1:8" x14ac:dyDescent="0.25">
      <c r="A59" s="127"/>
      <c r="B59" s="128" t="s">
        <v>669</v>
      </c>
      <c r="C59" s="83">
        <f>('Consolidated Master'!L98)</f>
        <v>1001455</v>
      </c>
      <c r="D59" s="83"/>
      <c r="E59" s="83">
        <f>SUM('Outside Funding'!E9)</f>
        <v>7500</v>
      </c>
      <c r="F59" s="83"/>
      <c r="G59" s="83">
        <f t="shared" si="2"/>
        <v>993955</v>
      </c>
      <c r="H59" s="139"/>
    </row>
    <row r="60" spans="1:8" x14ac:dyDescent="0.25">
      <c r="A60" s="127"/>
      <c r="B60" s="128" t="s">
        <v>673</v>
      </c>
      <c r="C60" s="83">
        <f>('Consolidated Master'!L224)</f>
        <v>0</v>
      </c>
      <c r="D60" s="83"/>
      <c r="E60" s="83"/>
      <c r="F60" s="83"/>
      <c r="G60" s="83">
        <f t="shared" si="2"/>
        <v>0</v>
      </c>
      <c r="H60" s="139"/>
    </row>
    <row r="61" spans="1:8" x14ac:dyDescent="0.25">
      <c r="A61" s="127"/>
      <c r="B61" s="128" t="s">
        <v>702</v>
      </c>
      <c r="C61" s="83">
        <f>('Consolidated Master'!L241)</f>
        <v>0</v>
      </c>
      <c r="D61" s="83"/>
      <c r="E61" s="83"/>
      <c r="F61" s="83"/>
      <c r="G61" s="83">
        <f t="shared" si="2"/>
        <v>0</v>
      </c>
      <c r="H61" s="139"/>
    </row>
    <row r="62" spans="1:8" x14ac:dyDescent="0.25">
      <c r="A62" s="132" t="s">
        <v>800</v>
      </c>
      <c r="B62" s="128" t="s">
        <v>675</v>
      </c>
      <c r="C62" s="83">
        <f>('Consolidated Master'!L263)</f>
        <v>115000</v>
      </c>
      <c r="D62" s="83"/>
      <c r="E62" s="83"/>
      <c r="F62" s="83"/>
      <c r="G62" s="83">
        <f t="shared" si="2"/>
        <v>115000</v>
      </c>
      <c r="H62" s="139"/>
    </row>
    <row r="63" spans="1:8" x14ac:dyDescent="0.25">
      <c r="A63" s="132"/>
      <c r="B63" s="128" t="s">
        <v>703</v>
      </c>
      <c r="C63" s="83">
        <f>('Consolidated Master'!L309)</f>
        <v>41000</v>
      </c>
      <c r="D63" s="83"/>
      <c r="E63" s="83"/>
      <c r="F63" s="83"/>
      <c r="G63" s="83">
        <f t="shared" si="2"/>
        <v>41000</v>
      </c>
      <c r="H63" s="139"/>
    </row>
    <row r="64" spans="1:8" x14ac:dyDescent="0.25">
      <c r="A64" s="127"/>
      <c r="B64" s="128" t="s">
        <v>495</v>
      </c>
      <c r="C64" s="83">
        <f>('Consolidated Master'!L507)</f>
        <v>332200</v>
      </c>
      <c r="D64" s="83"/>
      <c r="E64" s="83"/>
      <c r="F64" s="83"/>
      <c r="G64" s="83">
        <f t="shared" si="2"/>
        <v>332200</v>
      </c>
      <c r="H64" s="139"/>
    </row>
    <row r="65" spans="1:8" x14ac:dyDescent="0.25">
      <c r="A65" s="127"/>
      <c r="B65" s="128" t="s">
        <v>704</v>
      </c>
      <c r="C65" s="83">
        <f>('Consolidated Master'!L524)</f>
        <v>0</v>
      </c>
      <c r="D65" s="83"/>
      <c r="E65" s="83"/>
      <c r="F65" s="83"/>
      <c r="G65" s="83">
        <f t="shared" si="2"/>
        <v>0</v>
      </c>
      <c r="H65" s="139"/>
    </row>
    <row r="66" spans="1:8" x14ac:dyDescent="0.25">
      <c r="A66" s="127"/>
      <c r="B66" s="128" t="s">
        <v>535</v>
      </c>
      <c r="C66" s="83">
        <f>('Consolidated Master'!L561)</f>
        <v>1717500</v>
      </c>
      <c r="D66" s="83"/>
      <c r="E66" s="83"/>
      <c r="F66" s="83"/>
      <c r="G66" s="83">
        <f t="shared" si="2"/>
        <v>1717500</v>
      </c>
      <c r="H66" s="139"/>
    </row>
    <row r="67" spans="1:8" x14ac:dyDescent="0.25">
      <c r="A67" s="127"/>
      <c r="B67" s="128" t="s">
        <v>705</v>
      </c>
      <c r="C67" s="83">
        <f>('Consolidated Master'!L633)</f>
        <v>10000</v>
      </c>
      <c r="D67" s="83"/>
      <c r="E67" s="83"/>
      <c r="F67" s="83"/>
      <c r="G67" s="83">
        <f t="shared" si="2"/>
        <v>10000</v>
      </c>
      <c r="H67" s="139"/>
    </row>
    <row r="68" spans="1:8" x14ac:dyDescent="0.25">
      <c r="A68" s="127"/>
      <c r="B68" s="128" t="s">
        <v>706</v>
      </c>
      <c r="C68" s="83">
        <f>('Consolidated Master'!L661)</f>
        <v>292000</v>
      </c>
      <c r="D68" s="83"/>
      <c r="E68" s="83"/>
      <c r="F68" s="83"/>
      <c r="G68" s="83">
        <f t="shared" si="2"/>
        <v>292000</v>
      </c>
      <c r="H68" s="139"/>
    </row>
    <row r="69" spans="1:8" x14ac:dyDescent="0.25">
      <c r="A69" s="127"/>
      <c r="B69" s="128" t="s">
        <v>707</v>
      </c>
      <c r="C69" s="83">
        <f>('Consolidated Master'!L679)</f>
        <v>0</v>
      </c>
      <c r="D69" s="83"/>
      <c r="E69" s="83"/>
      <c r="F69" s="83"/>
      <c r="G69" s="83">
        <f t="shared" si="2"/>
        <v>0</v>
      </c>
      <c r="H69" s="139"/>
    </row>
    <row r="70" spans="1:8" x14ac:dyDescent="0.25">
      <c r="A70" s="127"/>
      <c r="B70" s="128" t="s">
        <v>708</v>
      </c>
      <c r="C70" s="83">
        <f>('Consolidated Master'!L696)</f>
        <v>0</v>
      </c>
      <c r="D70" s="83"/>
      <c r="E70" s="83"/>
      <c r="F70" s="83"/>
      <c r="G70" s="83">
        <f t="shared" si="2"/>
        <v>0</v>
      </c>
      <c r="H70" s="139"/>
    </row>
    <row r="71" spans="1:8" x14ac:dyDescent="0.25">
      <c r="A71" s="133" t="s">
        <v>780</v>
      </c>
      <c r="B71" s="128" t="s">
        <v>781</v>
      </c>
      <c r="C71" s="83">
        <f>('Consolidated Master'!L166)</f>
        <v>11000</v>
      </c>
      <c r="D71" s="83"/>
      <c r="E71" s="83"/>
      <c r="F71" s="83"/>
      <c r="G71" s="83">
        <f t="shared" si="2"/>
        <v>11000</v>
      </c>
      <c r="H71" s="139"/>
    </row>
    <row r="72" spans="1:8" x14ac:dyDescent="0.25">
      <c r="A72" s="133" t="s">
        <v>782</v>
      </c>
      <c r="B72" s="128" t="s">
        <v>781</v>
      </c>
      <c r="C72" s="83">
        <f>('Consolidated Master'!L203)</f>
        <v>0</v>
      </c>
      <c r="D72" s="83"/>
      <c r="E72" s="83"/>
      <c r="F72" s="83"/>
      <c r="G72" s="83">
        <f t="shared" si="2"/>
        <v>0</v>
      </c>
      <c r="H72" s="139"/>
    </row>
    <row r="73" spans="1:8" x14ac:dyDescent="0.25">
      <c r="A73" s="133" t="s">
        <v>783</v>
      </c>
      <c r="B73" s="128" t="s">
        <v>784</v>
      </c>
      <c r="C73" s="83">
        <f>('Consolidated Master'!L589)</f>
        <v>625000</v>
      </c>
      <c r="D73" s="83"/>
      <c r="E73" s="83"/>
      <c r="F73" s="83"/>
      <c r="G73" s="83">
        <f t="shared" si="2"/>
        <v>625000</v>
      </c>
      <c r="H73" s="139"/>
    </row>
    <row r="74" spans="1:8" x14ac:dyDescent="0.25">
      <c r="A74" s="133" t="s">
        <v>785</v>
      </c>
      <c r="B74" s="128" t="s">
        <v>786</v>
      </c>
      <c r="C74" s="83">
        <f>('Consolidated Master'!L405)</f>
        <v>607000</v>
      </c>
      <c r="D74" s="83"/>
      <c r="E74" s="83">
        <f>SUM('Outside Funding'!E25)</f>
        <v>6250</v>
      </c>
      <c r="F74" s="83"/>
      <c r="G74" s="83">
        <f t="shared" si="2"/>
        <v>600750</v>
      </c>
      <c r="H74" s="139"/>
    </row>
    <row r="75" spans="1:8" x14ac:dyDescent="0.25">
      <c r="A75" s="133" t="s">
        <v>793</v>
      </c>
      <c r="B75" s="128" t="s">
        <v>788</v>
      </c>
      <c r="C75" s="83">
        <f>('Consolidated Master'!L729)</f>
        <v>313000</v>
      </c>
      <c r="D75" s="83"/>
      <c r="E75" s="83"/>
      <c r="F75" s="83"/>
      <c r="G75" s="83">
        <f t="shared" si="2"/>
        <v>313000</v>
      </c>
      <c r="H75" s="139"/>
    </row>
    <row r="76" spans="1:8" x14ac:dyDescent="0.25">
      <c r="A76" s="133" t="s">
        <v>789</v>
      </c>
      <c r="B76" s="128" t="s">
        <v>790</v>
      </c>
      <c r="C76" s="83">
        <f>('Consolidated Master'!L130)</f>
        <v>0</v>
      </c>
      <c r="D76" s="83"/>
      <c r="E76" s="83"/>
      <c r="F76" s="83"/>
      <c r="G76" s="83">
        <f t="shared" si="2"/>
        <v>0</v>
      </c>
      <c r="H76" s="139"/>
    </row>
    <row r="77" spans="1:8" ht="15.75" thickBot="1" x14ac:dyDescent="0.3">
      <c r="A77" s="133" t="s">
        <v>791</v>
      </c>
      <c r="B77" s="128" t="s">
        <v>784</v>
      </c>
      <c r="C77" s="83">
        <f>('Consolidated Master'!L610)</f>
        <v>0</v>
      </c>
      <c r="D77" s="87"/>
      <c r="E77" s="87"/>
      <c r="F77" s="87"/>
      <c r="G77" s="83">
        <f t="shared" si="2"/>
        <v>0</v>
      </c>
      <c r="H77" s="88"/>
    </row>
    <row r="78" spans="1:8" ht="16.5" thickTop="1" thickBot="1" x14ac:dyDescent="0.3">
      <c r="A78" s="123"/>
      <c r="B78" s="133" t="s">
        <v>29</v>
      </c>
      <c r="C78" s="136">
        <f>SUM(C57:C77)</f>
        <v>5065155</v>
      </c>
      <c r="D78" s="136"/>
      <c r="E78" s="136">
        <f>SUM(E57:E77)</f>
        <v>13750</v>
      </c>
      <c r="F78" s="136"/>
      <c r="G78" s="136">
        <f>SUM(G57:G77)</f>
        <v>5051405</v>
      </c>
      <c r="H78" s="78"/>
    </row>
    <row r="79" spans="1:8" ht="16.5" thickTop="1" thickBot="1" x14ac:dyDescent="0.3">
      <c r="A79" s="123"/>
      <c r="B79" s="78"/>
      <c r="C79" s="143"/>
      <c r="D79" s="78"/>
      <c r="E79" s="143"/>
      <c r="F79" s="78"/>
      <c r="G79" s="78"/>
      <c r="H79" s="78"/>
    </row>
    <row r="80" spans="1:8" ht="16.5" thickTop="1" thickBot="1" x14ac:dyDescent="0.3">
      <c r="A80" s="123"/>
      <c r="B80" s="280" t="s">
        <v>820</v>
      </c>
      <c r="C80" s="280"/>
      <c r="D80" s="280"/>
      <c r="E80" s="280"/>
      <c r="F80" s="280"/>
      <c r="G80" s="280"/>
      <c r="H80" s="280"/>
    </row>
    <row r="81" spans="1:8" ht="16.5" thickTop="1" thickBot="1" x14ac:dyDescent="0.3">
      <c r="A81" s="123"/>
      <c r="B81" s="79"/>
      <c r="C81" s="81" t="s">
        <v>798</v>
      </c>
      <c r="D81" s="81"/>
      <c r="E81" s="81" t="s">
        <v>717</v>
      </c>
      <c r="F81" s="81"/>
      <c r="G81" s="81" t="s">
        <v>799</v>
      </c>
      <c r="H81" s="79"/>
    </row>
    <row r="82" spans="1:8" ht="15.75" thickTop="1" x14ac:dyDescent="0.25">
      <c r="A82" s="127"/>
      <c r="B82" s="128" t="s">
        <v>667</v>
      </c>
      <c r="C82" s="83">
        <f>('Consolidated Master'!L15)</f>
        <v>0</v>
      </c>
      <c r="D82" s="139"/>
      <c r="E82" s="139"/>
      <c r="F82" s="139"/>
      <c r="G82" s="139">
        <f>(C82-E82)</f>
        <v>0</v>
      </c>
      <c r="H82" s="88"/>
    </row>
    <row r="83" spans="1:8" x14ac:dyDescent="0.25">
      <c r="A83" s="127"/>
      <c r="B83" s="128" t="s">
        <v>701</v>
      </c>
      <c r="C83" s="83">
        <f>('Consolidated Master'!L38)</f>
        <v>0</v>
      </c>
      <c r="D83" s="139"/>
      <c r="E83" s="139"/>
      <c r="F83" s="139"/>
      <c r="G83" s="139">
        <f t="shared" ref="G83:G102" si="3">(C83-E83)</f>
        <v>0</v>
      </c>
      <c r="H83" s="139"/>
    </row>
    <row r="84" spans="1:8" x14ac:dyDescent="0.25">
      <c r="A84" s="127"/>
      <c r="B84" s="128" t="s">
        <v>669</v>
      </c>
      <c r="C84" s="83">
        <f>('Consolidated Master'!L102)</f>
        <v>35000</v>
      </c>
      <c r="D84" s="139"/>
      <c r="E84" s="139"/>
      <c r="F84" s="139"/>
      <c r="G84" s="139">
        <f t="shared" si="3"/>
        <v>35000</v>
      </c>
      <c r="H84" s="139"/>
    </row>
    <row r="85" spans="1:8" x14ac:dyDescent="0.25">
      <c r="A85" s="127"/>
      <c r="B85" s="128" t="s">
        <v>673</v>
      </c>
      <c r="C85" s="83">
        <f>('Consolidated Master'!L228)</f>
        <v>15000</v>
      </c>
      <c r="D85" s="139"/>
      <c r="E85" s="139"/>
      <c r="F85" s="139"/>
      <c r="G85" s="139">
        <f t="shared" si="3"/>
        <v>15000</v>
      </c>
      <c r="H85" s="139"/>
    </row>
    <row r="86" spans="1:8" x14ac:dyDescent="0.25">
      <c r="A86" s="127"/>
      <c r="B86" s="128" t="s">
        <v>702</v>
      </c>
      <c r="C86" s="83">
        <f>('Consolidated Master'!L244)</f>
        <v>0</v>
      </c>
      <c r="D86" s="139"/>
      <c r="E86" s="139"/>
      <c r="F86" s="139"/>
      <c r="G86" s="139">
        <f t="shared" si="3"/>
        <v>0</v>
      </c>
      <c r="H86" s="139"/>
    </row>
    <row r="87" spans="1:8" x14ac:dyDescent="0.25">
      <c r="A87" s="132" t="s">
        <v>800</v>
      </c>
      <c r="B87" s="128" t="s">
        <v>675</v>
      </c>
      <c r="C87" s="83">
        <f>('Consolidated Master'!L266)</f>
        <v>0</v>
      </c>
      <c r="D87" s="139"/>
      <c r="E87" s="139"/>
      <c r="F87" s="139"/>
      <c r="G87" s="139">
        <f t="shared" si="3"/>
        <v>0</v>
      </c>
      <c r="H87" s="139"/>
    </row>
    <row r="88" spans="1:8" x14ac:dyDescent="0.25">
      <c r="A88" s="132"/>
      <c r="B88" s="128" t="s">
        <v>703</v>
      </c>
      <c r="C88" s="83">
        <f>('Consolidated Master'!L312)</f>
        <v>0</v>
      </c>
      <c r="D88" s="139"/>
      <c r="E88" s="139"/>
      <c r="F88" s="139"/>
      <c r="G88" s="139">
        <f t="shared" si="3"/>
        <v>0</v>
      </c>
      <c r="H88" s="139"/>
    </row>
    <row r="89" spans="1:8" x14ac:dyDescent="0.25">
      <c r="A89" s="127"/>
      <c r="B89" s="128" t="s">
        <v>495</v>
      </c>
      <c r="C89" s="83">
        <f>('Consolidated Master'!L510)</f>
        <v>0</v>
      </c>
      <c r="D89" s="139"/>
      <c r="E89" s="139"/>
      <c r="F89" s="139"/>
      <c r="G89" s="139">
        <f t="shared" si="3"/>
        <v>0</v>
      </c>
      <c r="H89" s="139"/>
    </row>
    <row r="90" spans="1:8" x14ac:dyDescent="0.25">
      <c r="A90" s="127"/>
      <c r="B90" s="128" t="s">
        <v>704</v>
      </c>
      <c r="C90" s="83">
        <f>('Consolidated Master'!L527)</f>
        <v>0</v>
      </c>
      <c r="D90" s="139"/>
      <c r="E90" s="139"/>
      <c r="F90" s="139"/>
      <c r="G90" s="139">
        <f t="shared" si="3"/>
        <v>0</v>
      </c>
      <c r="H90" s="139"/>
    </row>
    <row r="91" spans="1:8" x14ac:dyDescent="0.25">
      <c r="A91" s="127"/>
      <c r="B91" s="128" t="s">
        <v>535</v>
      </c>
      <c r="C91" s="83">
        <f>('Consolidated Master'!L566)</f>
        <v>0</v>
      </c>
      <c r="D91" s="139"/>
      <c r="E91" s="139"/>
      <c r="F91" s="139"/>
      <c r="G91" s="139">
        <f t="shared" si="3"/>
        <v>0</v>
      </c>
      <c r="H91" s="139"/>
    </row>
    <row r="92" spans="1:8" x14ac:dyDescent="0.25">
      <c r="A92" s="127"/>
      <c r="B92" s="128" t="s">
        <v>705</v>
      </c>
      <c r="C92" s="83">
        <f>('Consolidated Master'!L640)</f>
        <v>216000</v>
      </c>
      <c r="D92" s="139"/>
      <c r="E92" s="139"/>
      <c r="F92" s="139"/>
      <c r="G92" s="139">
        <f t="shared" si="3"/>
        <v>216000</v>
      </c>
      <c r="H92" s="139"/>
    </row>
    <row r="93" spans="1:8" x14ac:dyDescent="0.25">
      <c r="A93" s="127"/>
      <c r="B93" s="128" t="s">
        <v>706</v>
      </c>
      <c r="C93" s="83">
        <f>('Consolidated Master'!L664)</f>
        <v>0</v>
      </c>
      <c r="D93" s="139"/>
      <c r="E93" s="139"/>
      <c r="F93" s="139"/>
      <c r="G93" s="139">
        <f t="shared" si="3"/>
        <v>0</v>
      </c>
      <c r="H93" s="139"/>
    </row>
    <row r="94" spans="1:8" x14ac:dyDescent="0.25">
      <c r="A94" s="127"/>
      <c r="B94" s="128" t="s">
        <v>707</v>
      </c>
      <c r="C94" s="83">
        <f>('Consolidated Master'!L682)</f>
        <v>0</v>
      </c>
      <c r="D94" s="139"/>
      <c r="E94" s="139"/>
      <c r="F94" s="139"/>
      <c r="G94" s="139">
        <f t="shared" si="3"/>
        <v>0</v>
      </c>
      <c r="H94" s="139"/>
    </row>
    <row r="95" spans="1:8" x14ac:dyDescent="0.25">
      <c r="A95" s="127"/>
      <c r="B95" s="128" t="s">
        <v>708</v>
      </c>
      <c r="C95" s="83">
        <f>('Consolidated Master'!L702)</f>
        <v>26000</v>
      </c>
      <c r="D95" s="139"/>
      <c r="E95" s="139"/>
      <c r="F95" s="139"/>
      <c r="G95" s="139">
        <f t="shared" si="3"/>
        <v>26000</v>
      </c>
      <c r="H95" s="139"/>
    </row>
    <row r="96" spans="1:8" x14ac:dyDescent="0.25">
      <c r="A96" s="133" t="s">
        <v>780</v>
      </c>
      <c r="B96" s="128" t="s">
        <v>781</v>
      </c>
      <c r="C96" s="83">
        <f>('Consolidated Master'!L183)</f>
        <v>201000</v>
      </c>
      <c r="D96" s="139"/>
      <c r="E96" s="139"/>
      <c r="F96" s="139"/>
      <c r="G96" s="139">
        <f t="shared" si="3"/>
        <v>201000</v>
      </c>
      <c r="H96" s="139"/>
    </row>
    <row r="97" spans="1:8" x14ac:dyDescent="0.25">
      <c r="A97" s="133" t="s">
        <v>782</v>
      </c>
      <c r="B97" s="128" t="s">
        <v>781</v>
      </c>
      <c r="C97" s="83">
        <f>('Consolidated Master'!L211)</f>
        <v>35000</v>
      </c>
      <c r="D97" s="139"/>
      <c r="E97" s="139"/>
      <c r="F97" s="139"/>
      <c r="G97" s="139">
        <f t="shared" si="3"/>
        <v>35000</v>
      </c>
      <c r="H97" s="139"/>
    </row>
    <row r="98" spans="1:8" x14ac:dyDescent="0.25">
      <c r="A98" s="133" t="s">
        <v>783</v>
      </c>
      <c r="B98" s="128" t="s">
        <v>784</v>
      </c>
      <c r="C98" s="83">
        <f>('Consolidated Master'!L592)</f>
        <v>0</v>
      </c>
      <c r="D98" s="139"/>
      <c r="E98" s="139"/>
      <c r="F98" s="139"/>
      <c r="G98" s="139">
        <f t="shared" si="3"/>
        <v>0</v>
      </c>
      <c r="H98" s="139"/>
    </row>
    <row r="99" spans="1:8" x14ac:dyDescent="0.25">
      <c r="A99" s="133" t="s">
        <v>785</v>
      </c>
      <c r="B99" s="128" t="s">
        <v>786</v>
      </c>
      <c r="C99" s="83">
        <f>('Consolidated Master'!L476)</f>
        <v>235000</v>
      </c>
      <c r="D99" s="139"/>
      <c r="E99" s="139"/>
      <c r="F99" s="139"/>
      <c r="G99" s="139">
        <f t="shared" si="3"/>
        <v>235000</v>
      </c>
      <c r="H99" s="139"/>
    </row>
    <row r="100" spans="1:8" x14ac:dyDescent="0.25">
      <c r="A100" s="133" t="s">
        <v>793</v>
      </c>
      <c r="B100" s="128" t="s">
        <v>788</v>
      </c>
      <c r="C100" s="83">
        <f>('Consolidated Master'!L737)</f>
        <v>13000</v>
      </c>
      <c r="D100" s="139"/>
      <c r="E100" s="139"/>
      <c r="F100" s="139"/>
      <c r="G100" s="139">
        <f t="shared" si="3"/>
        <v>13000</v>
      </c>
      <c r="H100" s="139"/>
    </row>
    <row r="101" spans="1:8" x14ac:dyDescent="0.25">
      <c r="A101" s="133" t="s">
        <v>789</v>
      </c>
      <c r="B101" s="128" t="s">
        <v>790</v>
      </c>
      <c r="C101" s="83">
        <f>('Consolidated Master'!L136)</f>
        <v>0</v>
      </c>
      <c r="D101" s="139"/>
      <c r="E101" s="139"/>
      <c r="F101" s="139"/>
      <c r="G101" s="139">
        <f t="shared" si="3"/>
        <v>0</v>
      </c>
      <c r="H101" s="139"/>
    </row>
    <row r="102" spans="1:8" ht="15.75" thickBot="1" x14ac:dyDescent="0.3">
      <c r="A102" s="133" t="s">
        <v>791</v>
      </c>
      <c r="B102" s="128" t="s">
        <v>784</v>
      </c>
      <c r="C102" s="83">
        <f>('Consolidated Master'!L613)</f>
        <v>0</v>
      </c>
      <c r="D102" s="144"/>
      <c r="E102" s="139"/>
      <c r="F102" s="144"/>
      <c r="G102" s="139">
        <f t="shared" si="3"/>
        <v>0</v>
      </c>
      <c r="H102" s="88"/>
    </row>
    <row r="103" spans="1:8" ht="16.5" thickTop="1" thickBot="1" x14ac:dyDescent="0.3">
      <c r="A103" s="123"/>
      <c r="B103" s="133" t="s">
        <v>29</v>
      </c>
      <c r="C103" s="145">
        <f>SUM(C82:C102)</f>
        <v>776000</v>
      </c>
      <c r="D103" s="143"/>
      <c r="E103" s="146">
        <f>SUM(E82:E102)</f>
        <v>0</v>
      </c>
      <c r="F103" s="143"/>
      <c r="G103" s="146">
        <f>SUM(G82:G102)</f>
        <v>776000</v>
      </c>
      <c r="H103" s="78"/>
    </row>
    <row r="104" spans="1:8" ht="15.75" thickTop="1" x14ac:dyDescent="0.25"/>
  </sheetData>
  <mergeCells count="6">
    <mergeCell ref="B80:H80"/>
    <mergeCell ref="B1:H1"/>
    <mergeCell ref="B2:H2"/>
    <mergeCell ref="B3:H3"/>
    <mergeCell ref="B29:H29"/>
    <mergeCell ref="B55:H55"/>
  </mergeCells>
  <pageMargins left="0.7" right="0.7" top="0.75" bottom="0.75" header="0.3" footer="0.3"/>
  <pageSetup scale="43"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87D67-1D1F-4571-AB87-4AED1DC124CA}">
  <sheetPr>
    <pageSetUpPr fitToPage="1"/>
  </sheetPr>
  <dimension ref="A1:H104"/>
  <sheetViews>
    <sheetView workbookViewId="0">
      <selection activeCell="A55" sqref="A55:H103"/>
    </sheetView>
  </sheetViews>
  <sheetFormatPr defaultRowHeight="15" x14ac:dyDescent="0.25"/>
  <cols>
    <col min="3" max="3" width="12" bestFit="1" customWidth="1"/>
    <col min="5" max="5" width="13" bestFit="1" customWidth="1"/>
    <col min="7" max="7" width="12" bestFit="1" customWidth="1"/>
  </cols>
  <sheetData>
    <row r="1" spans="1:8" x14ac:dyDescent="0.25">
      <c r="A1" s="123"/>
      <c r="B1" s="279" t="s">
        <v>695</v>
      </c>
      <c r="C1" s="279"/>
      <c r="D1" s="279"/>
      <c r="E1" s="279"/>
      <c r="F1" s="279"/>
      <c r="G1" s="279"/>
      <c r="H1" s="279"/>
    </row>
    <row r="2" spans="1:8" ht="15.75" thickBot="1" x14ac:dyDescent="0.3">
      <c r="A2" s="123"/>
      <c r="B2" s="279" t="s">
        <v>821</v>
      </c>
      <c r="C2" s="279"/>
      <c r="D2" s="279"/>
      <c r="E2" s="279"/>
      <c r="F2" s="279"/>
      <c r="G2" s="279"/>
      <c r="H2" s="279"/>
    </row>
    <row r="3" spans="1:8" ht="16.5" thickTop="1" thickBot="1" x14ac:dyDescent="0.3">
      <c r="A3" s="123"/>
      <c r="B3" s="280" t="s">
        <v>822</v>
      </c>
      <c r="C3" s="280"/>
      <c r="D3" s="280"/>
      <c r="E3" s="280"/>
      <c r="F3" s="280"/>
      <c r="G3" s="280"/>
      <c r="H3" s="280"/>
    </row>
    <row r="4" spans="1:8" ht="15.75" thickTop="1" x14ac:dyDescent="0.25">
      <c r="A4" s="123"/>
      <c r="B4" s="125"/>
      <c r="C4" s="125"/>
      <c r="D4" s="125"/>
      <c r="E4" s="125"/>
      <c r="F4" s="125"/>
      <c r="G4" s="125"/>
      <c r="H4" s="125"/>
    </row>
    <row r="5" spans="1:8" ht="15.75" thickBot="1" x14ac:dyDescent="0.3">
      <c r="A5" s="123"/>
      <c r="B5" s="79"/>
      <c r="C5" s="81" t="s">
        <v>798</v>
      </c>
      <c r="D5" s="81"/>
      <c r="E5" s="81" t="s">
        <v>717</v>
      </c>
      <c r="F5" s="81"/>
      <c r="G5" s="81" t="s">
        <v>799</v>
      </c>
      <c r="H5" s="79"/>
    </row>
    <row r="6" spans="1:8" ht="15.75" thickTop="1" x14ac:dyDescent="0.25">
      <c r="A6" s="127"/>
      <c r="B6" s="128" t="s">
        <v>667</v>
      </c>
      <c r="C6" s="129">
        <f>('Consolidated Master'!M6)</f>
        <v>2000000</v>
      </c>
      <c r="D6" s="83"/>
      <c r="E6" s="83"/>
      <c r="F6" s="83"/>
      <c r="G6" s="83">
        <f t="shared" ref="G6:G26" si="0">C6-E6</f>
        <v>2000000</v>
      </c>
      <c r="H6" s="139"/>
    </row>
    <row r="7" spans="1:8" x14ac:dyDescent="0.25">
      <c r="A7" s="127"/>
      <c r="B7" s="128" t="s">
        <v>701</v>
      </c>
      <c r="C7" s="129">
        <f>('Consolidated Master'!M22)</f>
        <v>0</v>
      </c>
      <c r="D7" s="83"/>
      <c r="E7" s="83"/>
      <c r="F7" s="83"/>
      <c r="G7" s="83">
        <f t="shared" si="0"/>
        <v>0</v>
      </c>
      <c r="H7" s="139"/>
    </row>
    <row r="8" spans="1:8" x14ac:dyDescent="0.25">
      <c r="A8" s="127"/>
      <c r="B8" s="128" t="s">
        <v>669</v>
      </c>
      <c r="C8" s="129">
        <f>('Consolidated Master'!M49)</f>
        <v>0</v>
      </c>
      <c r="D8" s="83"/>
      <c r="E8" s="83"/>
      <c r="F8" s="83"/>
      <c r="G8" s="83">
        <f t="shared" si="0"/>
        <v>0</v>
      </c>
      <c r="H8" s="139"/>
    </row>
    <row r="9" spans="1:8" x14ac:dyDescent="0.25">
      <c r="A9" s="127"/>
      <c r="B9" s="128" t="s">
        <v>673</v>
      </c>
      <c r="C9" s="129">
        <f>('Consolidated Master'!M218)</f>
        <v>0</v>
      </c>
      <c r="D9" s="83"/>
      <c r="E9" s="83"/>
      <c r="F9" s="83"/>
      <c r="G9" s="83">
        <f t="shared" si="0"/>
        <v>0</v>
      </c>
      <c r="H9" s="139"/>
    </row>
    <row r="10" spans="1:8" x14ac:dyDescent="0.25">
      <c r="A10" s="127"/>
      <c r="B10" s="128" t="s">
        <v>702</v>
      </c>
      <c r="C10" s="129">
        <f>('Consolidated Master'!M235)</f>
        <v>0</v>
      </c>
      <c r="D10" s="83"/>
      <c r="E10" s="83"/>
      <c r="F10" s="83"/>
      <c r="G10" s="83">
        <f t="shared" si="0"/>
        <v>0</v>
      </c>
      <c r="H10" s="139"/>
    </row>
    <row r="11" spans="1:8" x14ac:dyDescent="0.25">
      <c r="A11" s="132" t="s">
        <v>800</v>
      </c>
      <c r="B11" s="128" t="s">
        <v>675</v>
      </c>
      <c r="C11" s="129">
        <f>('Consolidated Master'!M252)</f>
        <v>0</v>
      </c>
      <c r="D11" s="83"/>
      <c r="E11" s="83"/>
      <c r="F11" s="83"/>
      <c r="G11" s="83">
        <f t="shared" si="0"/>
        <v>0</v>
      </c>
      <c r="H11" s="139"/>
    </row>
    <row r="12" spans="1:8" x14ac:dyDescent="0.25">
      <c r="A12" s="132"/>
      <c r="B12" s="128" t="s">
        <v>703</v>
      </c>
      <c r="C12" s="129">
        <f>('Consolidated Master'!M277)</f>
        <v>0</v>
      </c>
      <c r="D12" s="83"/>
      <c r="E12" s="83"/>
      <c r="F12" s="83"/>
      <c r="G12" s="83">
        <f t="shared" si="0"/>
        <v>0</v>
      </c>
      <c r="H12" s="139"/>
    </row>
    <row r="13" spans="1:8" x14ac:dyDescent="0.25">
      <c r="A13" s="127"/>
      <c r="B13" s="128" t="s">
        <v>495</v>
      </c>
      <c r="C13" s="129">
        <f>('Consolidated Master'!M496)</f>
        <v>35000</v>
      </c>
      <c r="D13" s="83"/>
      <c r="E13" s="83"/>
      <c r="F13" s="83"/>
      <c r="G13" s="83">
        <f t="shared" si="0"/>
        <v>35000</v>
      </c>
      <c r="H13" s="139"/>
    </row>
    <row r="14" spans="1:8" x14ac:dyDescent="0.25">
      <c r="A14" s="127"/>
      <c r="B14" s="128" t="s">
        <v>704</v>
      </c>
      <c r="C14" s="129">
        <f>('Consolidated Master'!M518)</f>
        <v>0</v>
      </c>
      <c r="D14" s="83"/>
      <c r="E14" s="83"/>
      <c r="F14" s="83"/>
      <c r="G14" s="83">
        <f t="shared" si="0"/>
        <v>0</v>
      </c>
      <c r="H14" s="139"/>
    </row>
    <row r="15" spans="1:8" x14ac:dyDescent="0.25">
      <c r="A15" s="127"/>
      <c r="B15" s="128" t="s">
        <v>535</v>
      </c>
      <c r="C15" s="129">
        <f>('Consolidated Master'!M553)</f>
        <v>0</v>
      </c>
      <c r="D15" s="83"/>
      <c r="E15" s="83"/>
      <c r="F15" s="83"/>
      <c r="G15" s="83">
        <f t="shared" si="0"/>
        <v>0</v>
      </c>
      <c r="H15" s="139"/>
    </row>
    <row r="16" spans="1:8" x14ac:dyDescent="0.25">
      <c r="A16" s="127"/>
      <c r="B16" s="128" t="s">
        <v>705</v>
      </c>
      <c r="C16" s="129">
        <f>('Consolidated Master'!M623)</f>
        <v>0</v>
      </c>
      <c r="D16" s="83"/>
      <c r="E16" s="83"/>
      <c r="F16" s="83"/>
      <c r="G16" s="83">
        <f t="shared" si="0"/>
        <v>0</v>
      </c>
      <c r="H16" s="139"/>
    </row>
    <row r="17" spans="1:8" x14ac:dyDescent="0.25">
      <c r="A17" s="127"/>
      <c r="B17" s="128" t="s">
        <v>706</v>
      </c>
      <c r="C17" s="129">
        <f>('Consolidated Master'!M649)</f>
        <v>0</v>
      </c>
      <c r="D17" s="83"/>
      <c r="E17" s="83"/>
      <c r="F17" s="83"/>
      <c r="G17" s="83">
        <f t="shared" si="0"/>
        <v>0</v>
      </c>
      <c r="H17" s="139"/>
    </row>
    <row r="18" spans="1:8" x14ac:dyDescent="0.25">
      <c r="A18" s="127"/>
      <c r="B18" s="128" t="s">
        <v>707</v>
      </c>
      <c r="C18" s="129">
        <f>('Consolidated Master'!M671)</f>
        <v>0</v>
      </c>
      <c r="D18" s="83"/>
      <c r="E18" s="83"/>
      <c r="F18" s="83"/>
      <c r="G18" s="83">
        <f t="shared" si="0"/>
        <v>0</v>
      </c>
      <c r="H18" s="139"/>
    </row>
    <row r="19" spans="1:8" x14ac:dyDescent="0.25">
      <c r="A19" s="127"/>
      <c r="B19" s="128" t="s">
        <v>708</v>
      </c>
      <c r="C19" s="129">
        <f>('Consolidated Master'!M690)</f>
        <v>0</v>
      </c>
      <c r="D19" s="83"/>
      <c r="E19" s="83"/>
      <c r="F19" s="83"/>
      <c r="G19" s="83">
        <f t="shared" si="0"/>
        <v>0</v>
      </c>
      <c r="H19" s="139"/>
    </row>
    <row r="20" spans="1:8" x14ac:dyDescent="0.25">
      <c r="A20" s="133" t="s">
        <v>780</v>
      </c>
      <c r="B20" s="128" t="s">
        <v>781</v>
      </c>
      <c r="C20" s="129">
        <f>('Consolidated Master'!M144)</f>
        <v>0</v>
      </c>
      <c r="D20" s="83"/>
      <c r="E20" s="83"/>
      <c r="F20" s="83"/>
      <c r="G20" s="83">
        <f t="shared" si="0"/>
        <v>0</v>
      </c>
      <c r="H20" s="139"/>
    </row>
    <row r="21" spans="1:8" x14ac:dyDescent="0.25">
      <c r="A21" s="133" t="s">
        <v>782</v>
      </c>
      <c r="B21" s="128" t="s">
        <v>781</v>
      </c>
      <c r="C21" s="129">
        <f>('Consolidated Master'!M192)</f>
        <v>0</v>
      </c>
      <c r="D21" s="83"/>
      <c r="E21" s="83"/>
      <c r="F21" s="83"/>
      <c r="G21" s="83">
        <f t="shared" si="0"/>
        <v>0</v>
      </c>
      <c r="H21" s="139"/>
    </row>
    <row r="22" spans="1:8" x14ac:dyDescent="0.25">
      <c r="A22" s="133" t="s">
        <v>783</v>
      </c>
      <c r="B22" s="128" t="s">
        <v>784</v>
      </c>
      <c r="C22" s="129">
        <f>('Consolidated Master'!M573)</f>
        <v>0</v>
      </c>
      <c r="D22" s="83"/>
      <c r="E22" s="83"/>
      <c r="F22" s="83"/>
      <c r="G22" s="83">
        <f t="shared" si="0"/>
        <v>0</v>
      </c>
      <c r="H22" s="139"/>
    </row>
    <row r="23" spans="1:8" x14ac:dyDescent="0.25">
      <c r="A23" s="133" t="s">
        <v>785</v>
      </c>
      <c r="B23" s="128" t="s">
        <v>786</v>
      </c>
      <c r="C23" s="129">
        <f>('Consolidated Master'!M343)</f>
        <v>0</v>
      </c>
      <c r="D23" s="83"/>
      <c r="E23" s="83"/>
      <c r="F23" s="83"/>
      <c r="G23" s="83">
        <f t="shared" si="0"/>
        <v>0</v>
      </c>
      <c r="H23" s="139"/>
    </row>
    <row r="24" spans="1:8" x14ac:dyDescent="0.25">
      <c r="A24" s="133" t="s">
        <v>793</v>
      </c>
      <c r="B24" s="128" t="s">
        <v>788</v>
      </c>
      <c r="C24" s="129">
        <f>('Consolidated Master'!M713)</f>
        <v>0</v>
      </c>
      <c r="D24" s="83"/>
      <c r="E24" s="83"/>
      <c r="F24" s="83"/>
      <c r="G24" s="83">
        <f t="shared" si="0"/>
        <v>0</v>
      </c>
      <c r="H24" s="139"/>
    </row>
    <row r="25" spans="1:8" x14ac:dyDescent="0.25">
      <c r="A25" s="133" t="s">
        <v>789</v>
      </c>
      <c r="B25" s="128" t="s">
        <v>790</v>
      </c>
      <c r="C25" s="129">
        <f>('Consolidated Master'!M118)</f>
        <v>810000</v>
      </c>
      <c r="D25" s="83"/>
      <c r="E25" s="83"/>
      <c r="F25" s="83"/>
      <c r="G25" s="83">
        <f t="shared" si="0"/>
        <v>810000</v>
      </c>
      <c r="H25" s="139"/>
    </row>
    <row r="26" spans="1:8" ht="15.75" thickBot="1" x14ac:dyDescent="0.3">
      <c r="A26" s="133" t="s">
        <v>791</v>
      </c>
      <c r="B26" s="128" t="s">
        <v>784</v>
      </c>
      <c r="C26" s="129">
        <f>('Consolidated Master'!M601)</f>
        <v>0</v>
      </c>
      <c r="D26" s="87"/>
      <c r="E26" s="83"/>
      <c r="F26" s="87"/>
      <c r="G26" s="83">
        <f t="shared" si="0"/>
        <v>0</v>
      </c>
      <c r="H26" s="139"/>
    </row>
    <row r="27" spans="1:8" ht="16.5" thickTop="1" thickBot="1" x14ac:dyDescent="0.3">
      <c r="A27" s="123"/>
      <c r="B27" s="133" t="s">
        <v>29</v>
      </c>
      <c r="C27" s="140">
        <f>SUM(C6:C26)</f>
        <v>2845000</v>
      </c>
      <c r="D27" s="140"/>
      <c r="E27" s="140">
        <f>SUM(E6:E26)</f>
        <v>0</v>
      </c>
      <c r="F27" s="140"/>
      <c r="G27" s="140">
        <f>SUM(G6:G26)</f>
        <v>2845000</v>
      </c>
      <c r="H27" s="139"/>
    </row>
    <row r="28" spans="1:8" ht="16.5" thickTop="1" thickBot="1" x14ac:dyDescent="0.3">
      <c r="A28" s="123"/>
      <c r="B28" s="78"/>
      <c r="C28" s="78"/>
      <c r="D28" s="78"/>
      <c r="E28" s="78"/>
      <c r="F28" s="78"/>
      <c r="G28" s="78"/>
      <c r="H28" s="78"/>
    </row>
    <row r="29" spans="1:8" ht="16.5" thickTop="1" thickBot="1" x14ac:dyDescent="0.3">
      <c r="A29" s="123"/>
      <c r="B29" s="280" t="s">
        <v>823</v>
      </c>
      <c r="C29" s="280"/>
      <c r="D29" s="280"/>
      <c r="E29" s="280"/>
      <c r="F29" s="280"/>
      <c r="G29" s="280"/>
      <c r="H29" s="280"/>
    </row>
    <row r="30" spans="1:8" ht="16.5" thickTop="1" thickBot="1" x14ac:dyDescent="0.3">
      <c r="A30" s="123"/>
      <c r="B30" s="79"/>
      <c r="C30" s="81" t="s">
        <v>798</v>
      </c>
      <c r="D30" s="81"/>
      <c r="E30" s="81" t="s">
        <v>717</v>
      </c>
      <c r="F30" s="81"/>
      <c r="G30" s="81" t="s">
        <v>799</v>
      </c>
      <c r="H30" s="79"/>
    </row>
    <row r="31" spans="1:8" ht="15.75" thickTop="1" x14ac:dyDescent="0.25">
      <c r="A31" s="127"/>
      <c r="B31" s="128" t="s">
        <v>667</v>
      </c>
      <c r="C31" s="129">
        <f>('Consolidated Master'!M9)</f>
        <v>0</v>
      </c>
      <c r="D31" s="83"/>
      <c r="E31" s="83"/>
      <c r="F31" s="83"/>
      <c r="G31" s="83">
        <f t="shared" ref="G31:G51" si="1">C31-E31</f>
        <v>0</v>
      </c>
      <c r="H31" s="139"/>
    </row>
    <row r="32" spans="1:8" x14ac:dyDescent="0.25">
      <c r="A32" s="127"/>
      <c r="B32" s="128" t="s">
        <v>701</v>
      </c>
      <c r="C32" s="129">
        <f>('Consolidated Master'!M25)</f>
        <v>0</v>
      </c>
      <c r="D32" s="83"/>
      <c r="E32" s="83"/>
      <c r="F32" s="83"/>
      <c r="G32" s="83">
        <f t="shared" si="1"/>
        <v>0</v>
      </c>
      <c r="H32" s="139"/>
    </row>
    <row r="33" spans="1:8" x14ac:dyDescent="0.25">
      <c r="A33" s="127"/>
      <c r="B33" s="128" t="s">
        <v>669</v>
      </c>
      <c r="C33" s="129">
        <f>('Consolidated Master'!M52)</f>
        <v>0</v>
      </c>
      <c r="D33" s="83"/>
      <c r="E33" s="83"/>
      <c r="F33" s="83"/>
      <c r="G33" s="83">
        <f t="shared" si="1"/>
        <v>0</v>
      </c>
      <c r="H33" s="139"/>
    </row>
    <row r="34" spans="1:8" x14ac:dyDescent="0.25">
      <c r="A34" s="127"/>
      <c r="B34" s="128" t="s">
        <v>673</v>
      </c>
      <c r="C34" s="129">
        <f>('Consolidated Master'!M221)</f>
        <v>0</v>
      </c>
      <c r="D34" s="83"/>
      <c r="E34" s="83"/>
      <c r="F34" s="83"/>
      <c r="G34" s="83">
        <f t="shared" si="1"/>
        <v>0</v>
      </c>
      <c r="H34" s="139"/>
    </row>
    <row r="35" spans="1:8" x14ac:dyDescent="0.25">
      <c r="A35" s="127"/>
      <c r="B35" s="128" t="s">
        <v>702</v>
      </c>
      <c r="C35" s="129">
        <f>('Consolidated Master'!M238)</f>
        <v>0</v>
      </c>
      <c r="D35" s="83"/>
      <c r="E35" s="83"/>
      <c r="F35" s="83"/>
      <c r="G35" s="83">
        <f t="shared" si="1"/>
        <v>0</v>
      </c>
      <c r="H35" s="139"/>
    </row>
    <row r="36" spans="1:8" x14ac:dyDescent="0.25">
      <c r="A36" s="132" t="s">
        <v>800</v>
      </c>
      <c r="B36" s="128" t="s">
        <v>675</v>
      </c>
      <c r="C36" s="129">
        <f>('Consolidated Master'!M255)</f>
        <v>0</v>
      </c>
      <c r="D36" s="83"/>
      <c r="E36" s="83"/>
      <c r="F36" s="83"/>
      <c r="G36" s="83">
        <f t="shared" si="1"/>
        <v>0</v>
      </c>
      <c r="H36" s="139"/>
    </row>
    <row r="37" spans="1:8" x14ac:dyDescent="0.25">
      <c r="A37" s="132"/>
      <c r="B37" s="128" t="s">
        <v>703</v>
      </c>
      <c r="C37" s="129">
        <f>('Consolidated Master'!M280)</f>
        <v>0</v>
      </c>
      <c r="D37" s="83"/>
      <c r="E37" s="83"/>
      <c r="F37" s="83"/>
      <c r="G37" s="83">
        <f t="shared" si="1"/>
        <v>0</v>
      </c>
      <c r="H37" s="139"/>
    </row>
    <row r="38" spans="1:8" x14ac:dyDescent="0.25">
      <c r="A38" s="127"/>
      <c r="B38" s="128" t="s">
        <v>495</v>
      </c>
      <c r="C38" s="129">
        <f>('Consolidated Master'!M499)</f>
        <v>0</v>
      </c>
      <c r="D38" s="83"/>
      <c r="E38" s="83"/>
      <c r="F38" s="83"/>
      <c r="G38" s="83">
        <f t="shared" si="1"/>
        <v>0</v>
      </c>
      <c r="H38" s="139"/>
    </row>
    <row r="39" spans="1:8" x14ac:dyDescent="0.25">
      <c r="A39" s="127"/>
      <c r="B39" s="128" t="s">
        <v>704</v>
      </c>
      <c r="C39" s="129">
        <f>('Consolidated Master'!M521)</f>
        <v>0</v>
      </c>
      <c r="D39" s="83"/>
      <c r="E39" s="83"/>
      <c r="F39" s="83"/>
      <c r="G39" s="83">
        <f t="shared" si="1"/>
        <v>0</v>
      </c>
      <c r="H39" s="139"/>
    </row>
    <row r="40" spans="1:8" x14ac:dyDescent="0.25">
      <c r="A40" s="127"/>
      <c r="B40" s="128" t="s">
        <v>535</v>
      </c>
      <c r="C40" s="129">
        <f>('Consolidated Master'!M557)</f>
        <v>0</v>
      </c>
      <c r="D40" s="83"/>
      <c r="E40" s="83"/>
      <c r="F40" s="83"/>
      <c r="G40" s="83">
        <f t="shared" si="1"/>
        <v>0</v>
      </c>
      <c r="H40" s="139"/>
    </row>
    <row r="41" spans="1:8" x14ac:dyDescent="0.25">
      <c r="A41" s="127"/>
      <c r="B41" s="128" t="s">
        <v>705</v>
      </c>
      <c r="C41" s="129">
        <f>('Consolidated Master'!M626)</f>
        <v>0</v>
      </c>
      <c r="D41" s="83"/>
      <c r="E41" s="83"/>
      <c r="F41" s="83"/>
      <c r="G41" s="83">
        <f t="shared" si="1"/>
        <v>0</v>
      </c>
      <c r="H41" s="139"/>
    </row>
    <row r="42" spans="1:8" x14ac:dyDescent="0.25">
      <c r="A42" s="127"/>
      <c r="B42" s="128" t="s">
        <v>706</v>
      </c>
      <c r="C42" s="129">
        <f>('Consolidated Master'!M652)</f>
        <v>0</v>
      </c>
      <c r="D42" s="83"/>
      <c r="E42" s="83"/>
      <c r="F42" s="83"/>
      <c r="G42" s="83">
        <f t="shared" si="1"/>
        <v>0</v>
      </c>
      <c r="H42" s="139"/>
    </row>
    <row r="43" spans="1:8" x14ac:dyDescent="0.25">
      <c r="A43" s="127"/>
      <c r="B43" s="128" t="s">
        <v>707</v>
      </c>
      <c r="C43" s="129">
        <f>('Consolidated Master'!M675)</f>
        <v>0</v>
      </c>
      <c r="D43" s="83"/>
      <c r="E43" s="83"/>
      <c r="F43" s="83"/>
      <c r="G43" s="83">
        <f t="shared" si="1"/>
        <v>0</v>
      </c>
      <c r="H43" s="139"/>
    </row>
    <row r="44" spans="1:8" x14ac:dyDescent="0.25">
      <c r="A44" s="127"/>
      <c r="B44" s="128" t="s">
        <v>708</v>
      </c>
      <c r="C44" s="129">
        <f>('Consolidated Master'!M693)</f>
        <v>0</v>
      </c>
      <c r="D44" s="83"/>
      <c r="E44" s="83"/>
      <c r="F44" s="83"/>
      <c r="G44" s="83">
        <f t="shared" si="1"/>
        <v>0</v>
      </c>
      <c r="H44" s="139"/>
    </row>
    <row r="45" spans="1:8" x14ac:dyDescent="0.25">
      <c r="A45" s="133" t="s">
        <v>780</v>
      </c>
      <c r="B45" s="128" t="s">
        <v>781</v>
      </c>
      <c r="C45" s="129">
        <f>('Consolidated Master'!M148)</f>
        <v>0</v>
      </c>
      <c r="D45" s="83"/>
      <c r="E45" s="83"/>
      <c r="F45" s="83"/>
      <c r="G45" s="83">
        <f t="shared" si="1"/>
        <v>0</v>
      </c>
      <c r="H45" s="139"/>
    </row>
    <row r="46" spans="1:8" x14ac:dyDescent="0.25">
      <c r="A46" s="133" t="s">
        <v>782</v>
      </c>
      <c r="B46" s="128" t="s">
        <v>781</v>
      </c>
      <c r="C46" s="129">
        <f>('Consolidated Master'!M196)</f>
        <v>0</v>
      </c>
      <c r="D46" s="83"/>
      <c r="E46" s="83"/>
      <c r="F46" s="83"/>
      <c r="G46" s="83">
        <f t="shared" si="1"/>
        <v>0</v>
      </c>
      <c r="H46" s="139"/>
    </row>
    <row r="47" spans="1:8" x14ac:dyDescent="0.25">
      <c r="A47" s="133" t="s">
        <v>783</v>
      </c>
      <c r="B47" s="128" t="s">
        <v>784</v>
      </c>
      <c r="C47" s="129">
        <f>('Consolidated Master'!M576)</f>
        <v>0</v>
      </c>
      <c r="D47" s="83"/>
      <c r="E47" s="83"/>
      <c r="F47" s="83"/>
      <c r="G47" s="83">
        <f t="shared" si="1"/>
        <v>0</v>
      </c>
      <c r="H47" s="139"/>
    </row>
    <row r="48" spans="1:8" x14ac:dyDescent="0.25">
      <c r="A48" s="133" t="s">
        <v>785</v>
      </c>
      <c r="B48" s="128" t="s">
        <v>786</v>
      </c>
      <c r="C48" s="129">
        <f>('Consolidated Master'!M361)</f>
        <v>140000</v>
      </c>
      <c r="D48" s="83"/>
      <c r="E48" s="83"/>
      <c r="F48" s="83"/>
      <c r="G48" s="83">
        <f t="shared" si="1"/>
        <v>140000</v>
      </c>
      <c r="H48" s="139"/>
    </row>
    <row r="49" spans="1:8" x14ac:dyDescent="0.25">
      <c r="A49" s="133" t="s">
        <v>793</v>
      </c>
      <c r="B49" s="128" t="s">
        <v>788</v>
      </c>
      <c r="C49" s="129">
        <f>('Consolidated Master'!M717)</f>
        <v>625000</v>
      </c>
      <c r="D49" s="83"/>
      <c r="E49" s="83">
        <f>SUM('Outside Funding'!F62)</f>
        <v>625000</v>
      </c>
      <c r="F49" s="83"/>
      <c r="G49" s="83">
        <f t="shared" si="1"/>
        <v>0</v>
      </c>
      <c r="H49" s="139"/>
    </row>
    <row r="50" spans="1:8" x14ac:dyDescent="0.25">
      <c r="A50" s="133" t="s">
        <v>789</v>
      </c>
      <c r="B50" s="128" t="s">
        <v>790</v>
      </c>
      <c r="C50" s="129">
        <f>('Consolidated Master'!M124)</f>
        <v>0</v>
      </c>
      <c r="D50" s="83"/>
      <c r="E50" s="83"/>
      <c r="F50" s="83"/>
      <c r="G50" s="83">
        <f t="shared" si="1"/>
        <v>0</v>
      </c>
      <c r="H50" s="139"/>
    </row>
    <row r="51" spans="1:8" ht="15.75" thickBot="1" x14ac:dyDescent="0.3">
      <c r="A51" s="133" t="s">
        <v>791</v>
      </c>
      <c r="B51" s="128" t="s">
        <v>784</v>
      </c>
      <c r="C51" s="129">
        <f>('Consolidated Master'!M576)</f>
        <v>0</v>
      </c>
      <c r="D51" s="87"/>
      <c r="E51" s="87"/>
      <c r="F51" s="87"/>
      <c r="G51" s="83">
        <f t="shared" si="1"/>
        <v>0</v>
      </c>
      <c r="H51" s="88"/>
    </row>
    <row r="52" spans="1:8" ht="16.5" thickTop="1" thickBot="1" x14ac:dyDescent="0.3">
      <c r="A52" s="123"/>
      <c r="B52" s="133" t="s">
        <v>29</v>
      </c>
      <c r="C52" s="140">
        <f>SUM(C31:C51)</f>
        <v>765000</v>
      </c>
      <c r="D52" s="140"/>
      <c r="E52" s="140">
        <f>SUM(E31:E51)</f>
        <v>625000</v>
      </c>
      <c r="F52" s="140"/>
      <c r="G52" s="140">
        <f>SUM(G31:G51)</f>
        <v>140000</v>
      </c>
      <c r="H52" s="78"/>
    </row>
    <row r="53" spans="1:8" ht="15.75" thickTop="1" x14ac:dyDescent="0.25">
      <c r="A53" s="123"/>
      <c r="B53" s="133"/>
      <c r="C53" s="141"/>
      <c r="D53" s="142"/>
      <c r="E53" s="142"/>
      <c r="F53" s="142"/>
      <c r="G53" s="142"/>
      <c r="H53" s="78"/>
    </row>
    <row r="54" spans="1:8" ht="15.75" thickBot="1" x14ac:dyDescent="0.3">
      <c r="A54" s="123"/>
      <c r="B54" s="78"/>
      <c r="C54" s="124"/>
      <c r="D54" s="78"/>
      <c r="E54" s="78"/>
      <c r="F54" s="78"/>
      <c r="G54" s="78"/>
      <c r="H54" s="78"/>
    </row>
    <row r="55" spans="1:8" ht="16.5" thickTop="1" thickBot="1" x14ac:dyDescent="0.3">
      <c r="A55" s="123"/>
      <c r="B55" s="280" t="s">
        <v>824</v>
      </c>
      <c r="C55" s="280"/>
      <c r="D55" s="280"/>
      <c r="E55" s="280"/>
      <c r="F55" s="280"/>
      <c r="G55" s="280"/>
      <c r="H55" s="280"/>
    </row>
    <row r="56" spans="1:8" ht="16.5" thickTop="1" thickBot="1" x14ac:dyDescent="0.3">
      <c r="A56" s="123"/>
      <c r="B56" s="79"/>
      <c r="C56" s="81" t="s">
        <v>798</v>
      </c>
      <c r="D56" s="81"/>
      <c r="E56" s="81" t="s">
        <v>717</v>
      </c>
      <c r="F56" s="81"/>
      <c r="G56" s="81" t="s">
        <v>799</v>
      </c>
      <c r="H56" s="79"/>
    </row>
    <row r="57" spans="1:8" ht="15.75" thickTop="1" x14ac:dyDescent="0.25">
      <c r="A57" s="127"/>
      <c r="B57" s="128" t="s">
        <v>667</v>
      </c>
      <c r="C57" s="83">
        <f>('Consolidated Master'!M12)</f>
        <v>0</v>
      </c>
      <c r="D57" s="83"/>
      <c r="E57" s="83"/>
      <c r="F57" s="83"/>
      <c r="G57" s="83">
        <f t="shared" ref="G57:G77" si="2">C57-E57</f>
        <v>0</v>
      </c>
      <c r="H57" s="139"/>
    </row>
    <row r="58" spans="1:8" x14ac:dyDescent="0.25">
      <c r="A58" s="127"/>
      <c r="B58" s="128" t="s">
        <v>701</v>
      </c>
      <c r="C58" s="83">
        <f>('Consolidated Master'!M28)</f>
        <v>0</v>
      </c>
      <c r="D58" s="83"/>
      <c r="E58" s="83"/>
      <c r="F58" s="83"/>
      <c r="G58" s="83">
        <f t="shared" si="2"/>
        <v>0</v>
      </c>
      <c r="H58" s="139"/>
    </row>
    <row r="59" spans="1:8" x14ac:dyDescent="0.25">
      <c r="A59" s="127"/>
      <c r="B59" s="128" t="s">
        <v>669</v>
      </c>
      <c r="C59" s="83">
        <f>('Consolidated Master'!M98)</f>
        <v>584529</v>
      </c>
      <c r="D59" s="83"/>
      <c r="E59" s="83"/>
      <c r="F59" s="83"/>
      <c r="G59" s="83">
        <f t="shared" si="2"/>
        <v>584529</v>
      </c>
      <c r="H59" s="139"/>
    </row>
    <row r="60" spans="1:8" x14ac:dyDescent="0.25">
      <c r="A60" s="127"/>
      <c r="B60" s="128" t="s">
        <v>673</v>
      </c>
      <c r="C60" s="83">
        <f>('Consolidated Master'!M224)</f>
        <v>0</v>
      </c>
      <c r="D60" s="83"/>
      <c r="E60" s="83"/>
      <c r="F60" s="83"/>
      <c r="G60" s="83">
        <f t="shared" si="2"/>
        <v>0</v>
      </c>
      <c r="H60" s="139"/>
    </row>
    <row r="61" spans="1:8" x14ac:dyDescent="0.25">
      <c r="A61" s="127"/>
      <c r="B61" s="128" t="s">
        <v>702</v>
      </c>
      <c r="C61" s="83">
        <f>('Consolidated Master'!M241)</f>
        <v>0</v>
      </c>
      <c r="D61" s="83"/>
      <c r="E61" s="83"/>
      <c r="F61" s="83"/>
      <c r="G61" s="83">
        <f t="shared" si="2"/>
        <v>0</v>
      </c>
      <c r="H61" s="139"/>
    </row>
    <row r="62" spans="1:8" x14ac:dyDescent="0.25">
      <c r="A62" s="132" t="s">
        <v>800</v>
      </c>
      <c r="B62" s="128" t="s">
        <v>675</v>
      </c>
      <c r="C62" s="83">
        <f>('Consolidated Master'!M263)</f>
        <v>135000</v>
      </c>
      <c r="D62" s="83"/>
      <c r="E62" s="83"/>
      <c r="F62" s="83"/>
      <c r="G62" s="83">
        <f t="shared" si="2"/>
        <v>135000</v>
      </c>
      <c r="H62" s="139"/>
    </row>
    <row r="63" spans="1:8" x14ac:dyDescent="0.25">
      <c r="A63" s="132"/>
      <c r="B63" s="128" t="s">
        <v>703</v>
      </c>
      <c r="C63" s="83">
        <f>('Consolidated Master'!M309)</f>
        <v>180800</v>
      </c>
      <c r="D63" s="83"/>
      <c r="E63" s="83"/>
      <c r="F63" s="83"/>
      <c r="G63" s="83">
        <f t="shared" si="2"/>
        <v>180800</v>
      </c>
      <c r="H63" s="139"/>
    </row>
    <row r="64" spans="1:8" x14ac:dyDescent="0.25">
      <c r="A64" s="127"/>
      <c r="B64" s="128" t="s">
        <v>495</v>
      </c>
      <c r="C64" s="83">
        <f>('Consolidated Master'!M507)</f>
        <v>341900</v>
      </c>
      <c r="D64" s="83"/>
      <c r="E64" s="83"/>
      <c r="F64" s="83"/>
      <c r="G64" s="83">
        <f t="shared" si="2"/>
        <v>341900</v>
      </c>
      <c r="H64" s="139"/>
    </row>
    <row r="65" spans="1:8" x14ac:dyDescent="0.25">
      <c r="A65" s="127"/>
      <c r="B65" s="128" t="s">
        <v>704</v>
      </c>
      <c r="C65" s="83">
        <f>('Consolidated Master'!M524)</f>
        <v>0</v>
      </c>
      <c r="D65" s="83"/>
      <c r="E65" s="83"/>
      <c r="F65" s="83"/>
      <c r="G65" s="83">
        <f t="shared" si="2"/>
        <v>0</v>
      </c>
      <c r="H65" s="139"/>
    </row>
    <row r="66" spans="1:8" x14ac:dyDescent="0.25">
      <c r="A66" s="127"/>
      <c r="B66" s="128" t="s">
        <v>535</v>
      </c>
      <c r="C66" s="83">
        <f>('Consolidated Master'!M561)</f>
        <v>3775000</v>
      </c>
      <c r="D66" s="83"/>
      <c r="E66" s="83"/>
      <c r="F66" s="83"/>
      <c r="G66" s="83">
        <f t="shared" si="2"/>
        <v>3775000</v>
      </c>
      <c r="H66" s="139"/>
    </row>
    <row r="67" spans="1:8" x14ac:dyDescent="0.25">
      <c r="A67" s="127"/>
      <c r="B67" s="128" t="s">
        <v>705</v>
      </c>
      <c r="C67" s="83">
        <f>('Consolidated Master'!M633)</f>
        <v>10000</v>
      </c>
      <c r="D67" s="83"/>
      <c r="E67" s="83"/>
      <c r="F67" s="83"/>
      <c r="G67" s="83">
        <f t="shared" si="2"/>
        <v>10000</v>
      </c>
      <c r="H67" s="139"/>
    </row>
    <row r="68" spans="1:8" x14ac:dyDescent="0.25">
      <c r="A68" s="127"/>
      <c r="B68" s="128" t="s">
        <v>706</v>
      </c>
      <c r="C68" s="83">
        <f>('Consolidated Master'!M661)</f>
        <v>0</v>
      </c>
      <c r="D68" s="83"/>
      <c r="E68" s="83"/>
      <c r="F68" s="83"/>
      <c r="G68" s="83">
        <f t="shared" si="2"/>
        <v>0</v>
      </c>
      <c r="H68" s="139"/>
    </row>
    <row r="69" spans="1:8" x14ac:dyDescent="0.25">
      <c r="A69" s="127"/>
      <c r="B69" s="128" t="s">
        <v>707</v>
      </c>
      <c r="C69" s="83">
        <f>('Consolidated Master'!M679)</f>
        <v>0</v>
      </c>
      <c r="D69" s="83"/>
      <c r="E69" s="83"/>
      <c r="F69" s="83"/>
      <c r="G69" s="83">
        <f t="shared" si="2"/>
        <v>0</v>
      </c>
      <c r="H69" s="139"/>
    </row>
    <row r="70" spans="1:8" x14ac:dyDescent="0.25">
      <c r="A70" s="127"/>
      <c r="B70" s="128" t="s">
        <v>708</v>
      </c>
      <c r="C70" s="83">
        <f>('Consolidated Master'!M696)</f>
        <v>0</v>
      </c>
      <c r="D70" s="83"/>
      <c r="E70" s="83"/>
      <c r="F70" s="83"/>
      <c r="G70" s="83">
        <f t="shared" si="2"/>
        <v>0</v>
      </c>
      <c r="H70" s="139"/>
    </row>
    <row r="71" spans="1:8" x14ac:dyDescent="0.25">
      <c r="A71" s="133" t="s">
        <v>780</v>
      </c>
      <c r="B71" s="128" t="s">
        <v>781</v>
      </c>
      <c r="C71" s="83">
        <f>('Consolidated Master'!M166)</f>
        <v>0</v>
      </c>
      <c r="D71" s="83"/>
      <c r="E71" s="83"/>
      <c r="F71" s="83"/>
      <c r="G71" s="83">
        <f t="shared" si="2"/>
        <v>0</v>
      </c>
      <c r="H71" s="139"/>
    </row>
    <row r="72" spans="1:8" x14ac:dyDescent="0.25">
      <c r="A72" s="133" t="s">
        <v>782</v>
      </c>
      <c r="B72" s="128" t="s">
        <v>781</v>
      </c>
      <c r="C72" s="83">
        <f>('Consolidated Master'!M203)</f>
        <v>0</v>
      </c>
      <c r="D72" s="83"/>
      <c r="E72" s="83"/>
      <c r="F72" s="83"/>
      <c r="G72" s="83">
        <f t="shared" si="2"/>
        <v>0</v>
      </c>
      <c r="H72" s="139"/>
    </row>
    <row r="73" spans="1:8" x14ac:dyDescent="0.25">
      <c r="A73" s="133" t="s">
        <v>783</v>
      </c>
      <c r="B73" s="128" t="s">
        <v>784</v>
      </c>
      <c r="C73" s="83">
        <f>('Consolidated Master'!M589)</f>
        <v>150000</v>
      </c>
      <c r="D73" s="83"/>
      <c r="E73" s="83"/>
      <c r="F73" s="83"/>
      <c r="G73" s="83">
        <f t="shared" si="2"/>
        <v>150000</v>
      </c>
      <c r="H73" s="139"/>
    </row>
    <row r="74" spans="1:8" x14ac:dyDescent="0.25">
      <c r="A74" s="133" t="s">
        <v>785</v>
      </c>
      <c r="B74" s="128" t="s">
        <v>786</v>
      </c>
      <c r="C74" s="83">
        <f>('Consolidated Master'!M405)</f>
        <v>125000</v>
      </c>
      <c r="D74" s="83"/>
      <c r="E74" s="83"/>
      <c r="F74" s="83"/>
      <c r="G74" s="83">
        <f t="shared" si="2"/>
        <v>125000</v>
      </c>
      <c r="H74" s="139"/>
    </row>
    <row r="75" spans="1:8" x14ac:dyDescent="0.25">
      <c r="A75" s="133" t="s">
        <v>793</v>
      </c>
      <c r="B75" s="128" t="s">
        <v>788</v>
      </c>
      <c r="C75" s="83">
        <f>('Consolidated Master'!M729)</f>
        <v>314000</v>
      </c>
      <c r="D75" s="83"/>
      <c r="E75" s="83"/>
      <c r="F75" s="83"/>
      <c r="G75" s="83">
        <f t="shared" si="2"/>
        <v>314000</v>
      </c>
      <c r="H75" s="139"/>
    </row>
    <row r="76" spans="1:8" x14ac:dyDescent="0.25">
      <c r="A76" s="133" t="s">
        <v>789</v>
      </c>
      <c r="B76" s="128" t="s">
        <v>790</v>
      </c>
      <c r="C76" s="83">
        <f>('Consolidated Master'!M130)</f>
        <v>0</v>
      </c>
      <c r="D76" s="83"/>
      <c r="E76" s="83"/>
      <c r="F76" s="83"/>
      <c r="G76" s="83">
        <f t="shared" si="2"/>
        <v>0</v>
      </c>
      <c r="H76" s="139"/>
    </row>
    <row r="77" spans="1:8" ht="15.75" thickBot="1" x14ac:dyDescent="0.3">
      <c r="A77" s="133" t="s">
        <v>791</v>
      </c>
      <c r="B77" s="128" t="s">
        <v>784</v>
      </c>
      <c r="C77" s="83">
        <f>('Consolidated Master'!M610)</f>
        <v>0</v>
      </c>
      <c r="D77" s="87"/>
      <c r="E77" s="87"/>
      <c r="F77" s="87"/>
      <c r="G77" s="83">
        <f t="shared" si="2"/>
        <v>0</v>
      </c>
      <c r="H77" s="88"/>
    </row>
    <row r="78" spans="1:8" ht="16.5" thickTop="1" thickBot="1" x14ac:dyDescent="0.3">
      <c r="A78" s="123"/>
      <c r="B78" s="133" t="s">
        <v>29</v>
      </c>
      <c r="C78" s="136">
        <f>SUM(C57:C77)</f>
        <v>5616229</v>
      </c>
      <c r="D78" s="136"/>
      <c r="E78" s="136">
        <f>SUM(E57:E77)</f>
        <v>0</v>
      </c>
      <c r="F78" s="136"/>
      <c r="G78" s="136">
        <f>SUM(G57:G77)</f>
        <v>5616229</v>
      </c>
      <c r="H78" s="78"/>
    </row>
    <row r="79" spans="1:8" ht="16.5" thickTop="1" thickBot="1" x14ac:dyDescent="0.3">
      <c r="A79" s="123"/>
      <c r="B79" s="78"/>
      <c r="C79" s="143"/>
      <c r="D79" s="78"/>
      <c r="E79" s="143"/>
      <c r="F79" s="78"/>
      <c r="G79" s="78"/>
      <c r="H79" s="78"/>
    </row>
    <row r="80" spans="1:8" ht="16.5" thickTop="1" thickBot="1" x14ac:dyDescent="0.3">
      <c r="A80" s="123"/>
      <c r="B80" s="280" t="s">
        <v>825</v>
      </c>
      <c r="C80" s="280"/>
      <c r="D80" s="280"/>
      <c r="E80" s="280"/>
      <c r="F80" s="280"/>
      <c r="G80" s="280"/>
      <c r="H80" s="280"/>
    </row>
    <row r="81" spans="1:8" ht="16.5" thickTop="1" thickBot="1" x14ac:dyDescent="0.3">
      <c r="A81" s="123"/>
      <c r="B81" s="79"/>
      <c r="C81" s="81" t="s">
        <v>798</v>
      </c>
      <c r="D81" s="81"/>
      <c r="E81" s="81" t="s">
        <v>717</v>
      </c>
      <c r="F81" s="81"/>
      <c r="G81" s="81" t="s">
        <v>799</v>
      </c>
      <c r="H81" s="79"/>
    </row>
    <row r="82" spans="1:8" ht="15.75" thickTop="1" x14ac:dyDescent="0.25">
      <c r="A82" s="127"/>
      <c r="B82" s="128" t="s">
        <v>667</v>
      </c>
      <c r="C82" s="83">
        <f>('Consolidated Master'!M15)</f>
        <v>0</v>
      </c>
      <c r="D82" s="139"/>
      <c r="E82" s="139"/>
      <c r="F82" s="139"/>
      <c r="G82" s="139">
        <f>(C82-E82)</f>
        <v>0</v>
      </c>
      <c r="H82" s="88"/>
    </row>
    <row r="83" spans="1:8" x14ac:dyDescent="0.25">
      <c r="A83" s="127"/>
      <c r="B83" s="128" t="s">
        <v>701</v>
      </c>
      <c r="C83" s="83">
        <f>('Consolidated Master'!M38)</f>
        <v>20000</v>
      </c>
      <c r="D83" s="139"/>
      <c r="E83" s="139"/>
      <c r="F83" s="139"/>
      <c r="G83" s="139">
        <f t="shared" ref="G83:G102" si="3">(C83-E83)</f>
        <v>20000</v>
      </c>
      <c r="H83" s="139"/>
    </row>
    <row r="84" spans="1:8" x14ac:dyDescent="0.25">
      <c r="A84" s="127"/>
      <c r="B84" s="128" t="s">
        <v>669</v>
      </c>
      <c r="C84" s="83">
        <f>('Consolidated Master'!M102)</f>
        <v>0</v>
      </c>
      <c r="D84" s="139"/>
      <c r="E84" s="139"/>
      <c r="F84" s="139"/>
      <c r="G84" s="139">
        <f t="shared" si="3"/>
        <v>0</v>
      </c>
      <c r="H84" s="139"/>
    </row>
    <row r="85" spans="1:8" x14ac:dyDescent="0.25">
      <c r="A85" s="127"/>
      <c r="B85" s="128" t="s">
        <v>673</v>
      </c>
      <c r="C85" s="83">
        <f>('Consolidated Master'!M228)</f>
        <v>0</v>
      </c>
      <c r="D85" s="139"/>
      <c r="E85" s="139"/>
      <c r="F85" s="139"/>
      <c r="G85" s="139">
        <f t="shared" si="3"/>
        <v>0</v>
      </c>
      <c r="H85" s="139"/>
    </row>
    <row r="86" spans="1:8" x14ac:dyDescent="0.25">
      <c r="A86" s="127"/>
      <c r="B86" s="128" t="s">
        <v>702</v>
      </c>
      <c r="C86" s="83">
        <f>('Consolidated Master'!M244)</f>
        <v>0</v>
      </c>
      <c r="D86" s="139"/>
      <c r="E86" s="139"/>
      <c r="F86" s="139"/>
      <c r="G86" s="139">
        <f t="shared" si="3"/>
        <v>0</v>
      </c>
      <c r="H86" s="139"/>
    </row>
    <row r="87" spans="1:8" x14ac:dyDescent="0.25">
      <c r="A87" s="132" t="s">
        <v>800</v>
      </c>
      <c r="B87" s="128" t="s">
        <v>675</v>
      </c>
      <c r="C87" s="83">
        <f>('Consolidated Master'!M266)</f>
        <v>0</v>
      </c>
      <c r="D87" s="139"/>
      <c r="E87" s="139"/>
      <c r="F87" s="139"/>
      <c r="G87" s="139">
        <f t="shared" si="3"/>
        <v>0</v>
      </c>
      <c r="H87" s="139"/>
    </row>
    <row r="88" spans="1:8" x14ac:dyDescent="0.25">
      <c r="A88" s="132"/>
      <c r="B88" s="128" t="s">
        <v>703</v>
      </c>
      <c r="C88" s="83">
        <f>('Consolidated Master'!M312)</f>
        <v>0</v>
      </c>
      <c r="D88" s="139"/>
      <c r="E88" s="139"/>
      <c r="F88" s="139"/>
      <c r="G88" s="139">
        <f t="shared" si="3"/>
        <v>0</v>
      </c>
      <c r="H88" s="139"/>
    </row>
    <row r="89" spans="1:8" x14ac:dyDescent="0.25">
      <c r="A89" s="127"/>
      <c r="B89" s="128" t="s">
        <v>495</v>
      </c>
      <c r="C89" s="83">
        <f>('Consolidated Master'!M510)</f>
        <v>0</v>
      </c>
      <c r="D89" s="139"/>
      <c r="E89" s="139"/>
      <c r="F89" s="139"/>
      <c r="G89" s="139">
        <f t="shared" si="3"/>
        <v>0</v>
      </c>
      <c r="H89" s="139"/>
    </row>
    <row r="90" spans="1:8" x14ac:dyDescent="0.25">
      <c r="A90" s="127"/>
      <c r="B90" s="128" t="s">
        <v>704</v>
      </c>
      <c r="C90" s="83">
        <f>('Consolidated Master'!M527)</f>
        <v>0</v>
      </c>
      <c r="D90" s="139"/>
      <c r="E90" s="139"/>
      <c r="F90" s="139"/>
      <c r="G90" s="139">
        <f t="shared" si="3"/>
        <v>0</v>
      </c>
      <c r="H90" s="139"/>
    </row>
    <row r="91" spans="1:8" x14ac:dyDescent="0.25">
      <c r="A91" s="127"/>
      <c r="B91" s="128" t="s">
        <v>535</v>
      </c>
      <c r="C91" s="83">
        <f>('Consolidated Master'!M566)</f>
        <v>0</v>
      </c>
      <c r="D91" s="139"/>
      <c r="E91" s="139"/>
      <c r="F91" s="139"/>
      <c r="G91" s="139">
        <f t="shared" si="3"/>
        <v>0</v>
      </c>
      <c r="H91" s="139"/>
    </row>
    <row r="92" spans="1:8" x14ac:dyDescent="0.25">
      <c r="A92" s="127"/>
      <c r="B92" s="128" t="s">
        <v>705</v>
      </c>
      <c r="C92" s="83">
        <f>('Consolidated Master'!M640)</f>
        <v>216000</v>
      </c>
      <c r="D92" s="139"/>
      <c r="E92" s="139"/>
      <c r="F92" s="139"/>
      <c r="G92" s="139">
        <f t="shared" si="3"/>
        <v>216000</v>
      </c>
      <c r="H92" s="139"/>
    </row>
    <row r="93" spans="1:8" x14ac:dyDescent="0.25">
      <c r="A93" s="127"/>
      <c r="B93" s="128" t="s">
        <v>706</v>
      </c>
      <c r="C93" s="83">
        <f>('Consolidated Master'!M664)</f>
        <v>0</v>
      </c>
      <c r="D93" s="139"/>
      <c r="E93" s="139"/>
      <c r="F93" s="139"/>
      <c r="G93" s="139">
        <f t="shared" si="3"/>
        <v>0</v>
      </c>
      <c r="H93" s="139"/>
    </row>
    <row r="94" spans="1:8" x14ac:dyDescent="0.25">
      <c r="A94" s="127"/>
      <c r="B94" s="128" t="s">
        <v>707</v>
      </c>
      <c r="C94" s="83">
        <f>('Consolidated Master'!M682)</f>
        <v>0</v>
      </c>
      <c r="D94" s="139"/>
      <c r="E94" s="139"/>
      <c r="F94" s="139"/>
      <c r="G94" s="139">
        <f t="shared" si="3"/>
        <v>0</v>
      </c>
      <c r="H94" s="139"/>
    </row>
    <row r="95" spans="1:8" x14ac:dyDescent="0.25">
      <c r="A95" s="127"/>
      <c r="B95" s="128" t="s">
        <v>708</v>
      </c>
      <c r="C95" s="83">
        <f>('Consolidated Master'!M702)</f>
        <v>0</v>
      </c>
      <c r="D95" s="139"/>
      <c r="E95" s="139">
        <f>SUM('Outside Funding'!F55)</f>
        <v>13000</v>
      </c>
      <c r="F95" s="139"/>
      <c r="G95" s="139">
        <f t="shared" si="3"/>
        <v>-13000</v>
      </c>
      <c r="H95" s="139"/>
    </row>
    <row r="96" spans="1:8" x14ac:dyDescent="0.25">
      <c r="A96" s="133" t="s">
        <v>780</v>
      </c>
      <c r="B96" s="128" t="s">
        <v>781</v>
      </c>
      <c r="C96" s="83">
        <f>('Consolidated Master'!M183)</f>
        <v>201000</v>
      </c>
      <c r="D96" s="139"/>
      <c r="E96" s="139"/>
      <c r="F96" s="139"/>
      <c r="G96" s="139">
        <f t="shared" si="3"/>
        <v>201000</v>
      </c>
      <c r="H96" s="139"/>
    </row>
    <row r="97" spans="1:8" x14ac:dyDescent="0.25">
      <c r="A97" s="133" t="s">
        <v>782</v>
      </c>
      <c r="B97" s="128" t="s">
        <v>781</v>
      </c>
      <c r="C97" s="83">
        <f>('Consolidated Master'!M211)</f>
        <v>35000</v>
      </c>
      <c r="D97" s="139"/>
      <c r="E97" s="139"/>
      <c r="F97" s="139"/>
      <c r="G97" s="139">
        <f t="shared" si="3"/>
        <v>35000</v>
      </c>
      <c r="H97" s="139"/>
    </row>
    <row r="98" spans="1:8" x14ac:dyDescent="0.25">
      <c r="A98" s="133" t="s">
        <v>783</v>
      </c>
      <c r="B98" s="128" t="s">
        <v>784</v>
      </c>
      <c r="C98" s="83">
        <f>('Consolidated Master'!M592)</f>
        <v>0</v>
      </c>
      <c r="D98" s="139"/>
      <c r="E98" s="139"/>
      <c r="F98" s="139"/>
      <c r="G98" s="139">
        <f t="shared" si="3"/>
        <v>0</v>
      </c>
      <c r="H98" s="139"/>
    </row>
    <row r="99" spans="1:8" x14ac:dyDescent="0.25">
      <c r="A99" s="133" t="s">
        <v>785</v>
      </c>
      <c r="B99" s="128" t="s">
        <v>786</v>
      </c>
      <c r="C99" s="83">
        <f>('Consolidated Master'!M476)</f>
        <v>87000</v>
      </c>
      <c r="D99" s="139"/>
      <c r="E99" s="139"/>
      <c r="F99" s="139"/>
      <c r="G99" s="139">
        <f t="shared" si="3"/>
        <v>87000</v>
      </c>
      <c r="H99" s="139"/>
    </row>
    <row r="100" spans="1:8" x14ac:dyDescent="0.25">
      <c r="A100" s="133" t="s">
        <v>793</v>
      </c>
      <c r="B100" s="128" t="s">
        <v>788</v>
      </c>
      <c r="C100" s="83">
        <f>('Consolidated Master'!M737)</f>
        <v>110000</v>
      </c>
      <c r="D100" s="139"/>
      <c r="E100" s="139"/>
      <c r="F100" s="139"/>
      <c r="G100" s="139">
        <f t="shared" si="3"/>
        <v>110000</v>
      </c>
      <c r="H100" s="139"/>
    </row>
    <row r="101" spans="1:8" x14ac:dyDescent="0.25">
      <c r="A101" s="133" t="s">
        <v>789</v>
      </c>
      <c r="B101" s="128" t="s">
        <v>790</v>
      </c>
      <c r="C101" s="83">
        <f>('Consolidated Master'!M136)</f>
        <v>0</v>
      </c>
      <c r="D101" s="139"/>
      <c r="E101" s="139"/>
      <c r="F101" s="139"/>
      <c r="G101" s="139">
        <f t="shared" si="3"/>
        <v>0</v>
      </c>
      <c r="H101" s="139"/>
    </row>
    <row r="102" spans="1:8" ht="15.75" thickBot="1" x14ac:dyDescent="0.3">
      <c r="A102" s="133" t="s">
        <v>791</v>
      </c>
      <c r="B102" s="128" t="s">
        <v>784</v>
      </c>
      <c r="C102" s="83">
        <f>('Consolidated Master'!M613)</f>
        <v>0</v>
      </c>
      <c r="D102" s="144"/>
      <c r="E102" s="139"/>
      <c r="F102" s="144"/>
      <c r="G102" s="139">
        <f t="shared" si="3"/>
        <v>0</v>
      </c>
      <c r="H102" s="88"/>
    </row>
    <row r="103" spans="1:8" ht="16.5" thickTop="1" thickBot="1" x14ac:dyDescent="0.3">
      <c r="A103" s="123"/>
      <c r="B103" s="133" t="s">
        <v>29</v>
      </c>
      <c r="C103" s="145">
        <f>SUM(C82:C102)</f>
        <v>669000</v>
      </c>
      <c r="D103" s="143"/>
      <c r="E103" s="146">
        <f>SUM(E82:E102)</f>
        <v>13000</v>
      </c>
      <c r="F103" s="143"/>
      <c r="G103" s="146">
        <f>SUM(G82:G102)</f>
        <v>656000</v>
      </c>
      <c r="H103" s="78"/>
    </row>
    <row r="104" spans="1:8" ht="15.75" thickTop="1" x14ac:dyDescent="0.25"/>
  </sheetData>
  <mergeCells count="6">
    <mergeCell ref="B80:H80"/>
    <mergeCell ref="B1:H1"/>
    <mergeCell ref="B2:H2"/>
    <mergeCell ref="B3:H3"/>
    <mergeCell ref="B29:H29"/>
    <mergeCell ref="B55:H55"/>
  </mergeCells>
  <pageMargins left="0.7" right="0.7" top="0.75" bottom="0.75" header="0.3" footer="0.3"/>
  <pageSetup scale="45"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09D7A-0ACD-4671-A193-B3F915F41AFC}">
  <sheetPr>
    <pageSetUpPr fitToPage="1"/>
  </sheetPr>
  <dimension ref="A1:H104"/>
  <sheetViews>
    <sheetView workbookViewId="0">
      <selection activeCell="A55" sqref="A55:H103"/>
    </sheetView>
  </sheetViews>
  <sheetFormatPr defaultRowHeight="15" x14ac:dyDescent="0.25"/>
  <cols>
    <col min="3" max="3" width="12" bestFit="1" customWidth="1"/>
    <col min="5" max="5" width="13" bestFit="1" customWidth="1"/>
    <col min="7" max="7" width="12" bestFit="1" customWidth="1"/>
  </cols>
  <sheetData>
    <row r="1" spans="1:8" x14ac:dyDescent="0.25">
      <c r="A1" s="123"/>
      <c r="B1" s="279" t="s">
        <v>695</v>
      </c>
      <c r="C1" s="279"/>
      <c r="D1" s="279"/>
      <c r="E1" s="279"/>
      <c r="F1" s="279"/>
      <c r="G1" s="279"/>
      <c r="H1" s="279"/>
    </row>
    <row r="2" spans="1:8" ht="15.75" thickBot="1" x14ac:dyDescent="0.3">
      <c r="A2" s="123"/>
      <c r="B2" s="279" t="s">
        <v>826</v>
      </c>
      <c r="C2" s="279"/>
      <c r="D2" s="279"/>
      <c r="E2" s="279"/>
      <c r="F2" s="279"/>
      <c r="G2" s="279"/>
      <c r="H2" s="279"/>
    </row>
    <row r="3" spans="1:8" ht="16.5" thickTop="1" thickBot="1" x14ac:dyDescent="0.3">
      <c r="A3" s="123"/>
      <c r="B3" s="280" t="s">
        <v>827</v>
      </c>
      <c r="C3" s="280"/>
      <c r="D3" s="280"/>
      <c r="E3" s="280"/>
      <c r="F3" s="280"/>
      <c r="G3" s="280"/>
      <c r="H3" s="280"/>
    </row>
    <row r="4" spans="1:8" ht="15.75" thickTop="1" x14ac:dyDescent="0.25">
      <c r="A4" s="123"/>
      <c r="B4" s="125"/>
      <c r="C4" s="125"/>
      <c r="D4" s="125"/>
      <c r="E4" s="125"/>
      <c r="F4" s="125"/>
      <c r="G4" s="125"/>
      <c r="H4" s="125"/>
    </row>
    <row r="5" spans="1:8" ht="15.75" thickBot="1" x14ac:dyDescent="0.3">
      <c r="A5" s="123"/>
      <c r="B5" s="79"/>
      <c r="C5" s="81" t="s">
        <v>798</v>
      </c>
      <c r="D5" s="81"/>
      <c r="E5" s="81" t="s">
        <v>717</v>
      </c>
      <c r="F5" s="81"/>
      <c r="G5" s="81" t="s">
        <v>799</v>
      </c>
      <c r="H5" s="79"/>
    </row>
    <row r="6" spans="1:8" ht="15.75" thickTop="1" x14ac:dyDescent="0.25">
      <c r="A6" s="127"/>
      <c r="B6" s="128" t="s">
        <v>667</v>
      </c>
      <c r="C6" s="129">
        <f>('Consolidated Master'!N6)</f>
        <v>0</v>
      </c>
      <c r="D6" s="83"/>
      <c r="E6" s="83"/>
      <c r="F6" s="83"/>
      <c r="G6" s="83">
        <f t="shared" ref="G6:G26" si="0">C6-E6</f>
        <v>0</v>
      </c>
      <c r="H6" s="139"/>
    </row>
    <row r="7" spans="1:8" x14ac:dyDescent="0.25">
      <c r="A7" s="127"/>
      <c r="B7" s="128" t="s">
        <v>701</v>
      </c>
      <c r="C7" s="129">
        <f>('Consolidated Master'!N22)</f>
        <v>0</v>
      </c>
      <c r="D7" s="83"/>
      <c r="E7" s="83"/>
      <c r="F7" s="83"/>
      <c r="G7" s="83">
        <f t="shared" si="0"/>
        <v>0</v>
      </c>
      <c r="H7" s="139"/>
    </row>
    <row r="8" spans="1:8" x14ac:dyDescent="0.25">
      <c r="A8" s="127"/>
      <c r="B8" s="128" t="s">
        <v>669</v>
      </c>
      <c r="C8" s="129">
        <f>('Consolidated Master'!N49)</f>
        <v>20000000</v>
      </c>
      <c r="D8" s="83"/>
      <c r="E8" s="83"/>
      <c r="F8" s="83"/>
      <c r="G8" s="83">
        <f t="shared" si="0"/>
        <v>20000000</v>
      </c>
      <c r="H8" s="139"/>
    </row>
    <row r="9" spans="1:8" x14ac:dyDescent="0.25">
      <c r="A9" s="127"/>
      <c r="B9" s="128" t="s">
        <v>673</v>
      </c>
      <c r="C9" s="129">
        <f>('Consolidated Master'!N218)</f>
        <v>0</v>
      </c>
      <c r="D9" s="83"/>
      <c r="E9" s="83"/>
      <c r="F9" s="83"/>
      <c r="G9" s="83">
        <f t="shared" si="0"/>
        <v>0</v>
      </c>
      <c r="H9" s="139"/>
    </row>
    <row r="10" spans="1:8" x14ac:dyDescent="0.25">
      <c r="A10" s="127"/>
      <c r="B10" s="128" t="s">
        <v>702</v>
      </c>
      <c r="C10" s="129">
        <f>('Consolidated Master'!N235)</f>
        <v>20000000</v>
      </c>
      <c r="D10" s="83"/>
      <c r="E10" s="83"/>
      <c r="F10" s="83"/>
      <c r="G10" s="83">
        <f t="shared" si="0"/>
        <v>20000000</v>
      </c>
      <c r="H10" s="139"/>
    </row>
    <row r="11" spans="1:8" x14ac:dyDescent="0.25">
      <c r="A11" s="132" t="s">
        <v>800</v>
      </c>
      <c r="B11" s="128" t="s">
        <v>675</v>
      </c>
      <c r="C11" s="129">
        <f>('Consolidated Master'!N252)</f>
        <v>0</v>
      </c>
      <c r="D11" s="83"/>
      <c r="E11" s="83"/>
      <c r="F11" s="83"/>
      <c r="G11" s="83">
        <f t="shared" si="0"/>
        <v>0</v>
      </c>
      <c r="H11" s="139"/>
    </row>
    <row r="12" spans="1:8" x14ac:dyDescent="0.25">
      <c r="A12" s="132"/>
      <c r="B12" s="128" t="s">
        <v>703</v>
      </c>
      <c r="C12" s="129">
        <f>('Consolidated Master'!N277)</f>
        <v>0</v>
      </c>
      <c r="D12" s="83"/>
      <c r="E12" s="83"/>
      <c r="F12" s="83"/>
      <c r="G12" s="83">
        <f t="shared" si="0"/>
        <v>0</v>
      </c>
      <c r="H12" s="139"/>
    </row>
    <row r="13" spans="1:8" x14ac:dyDescent="0.25">
      <c r="A13" s="127"/>
      <c r="B13" s="128" t="s">
        <v>495</v>
      </c>
      <c r="C13" s="129">
        <f>('Consolidated Master'!N496)</f>
        <v>1900000</v>
      </c>
      <c r="D13" s="83"/>
      <c r="E13" s="83">
        <f>SUM('Outside Funding'!G30:G33)</f>
        <v>400000</v>
      </c>
      <c r="F13" s="83"/>
      <c r="G13" s="83">
        <f t="shared" si="0"/>
        <v>1500000</v>
      </c>
      <c r="H13" s="139"/>
    </row>
    <row r="14" spans="1:8" x14ac:dyDescent="0.25">
      <c r="A14" s="127"/>
      <c r="B14" s="128" t="s">
        <v>704</v>
      </c>
      <c r="C14" s="129">
        <f>('Consolidated Master'!N518)</f>
        <v>0</v>
      </c>
      <c r="D14" s="83"/>
      <c r="E14" s="83"/>
      <c r="F14" s="83"/>
      <c r="G14" s="83">
        <f t="shared" si="0"/>
        <v>0</v>
      </c>
      <c r="H14" s="139"/>
    </row>
    <row r="15" spans="1:8" x14ac:dyDescent="0.25">
      <c r="A15" s="127"/>
      <c r="B15" s="128" t="s">
        <v>535</v>
      </c>
      <c r="C15" s="129">
        <f>('Consolidated Master'!N553)</f>
        <v>11500000</v>
      </c>
      <c r="D15" s="83"/>
      <c r="E15" s="83"/>
      <c r="F15" s="83"/>
      <c r="G15" s="83">
        <f t="shared" si="0"/>
        <v>11500000</v>
      </c>
      <c r="H15" s="139"/>
    </row>
    <row r="16" spans="1:8" x14ac:dyDescent="0.25">
      <c r="A16" s="127"/>
      <c r="B16" s="128" t="s">
        <v>705</v>
      </c>
      <c r="C16" s="129">
        <f>('Consolidated Master'!N623)</f>
        <v>0</v>
      </c>
      <c r="D16" s="83"/>
      <c r="E16" s="83"/>
      <c r="F16" s="83"/>
      <c r="G16" s="83">
        <f t="shared" si="0"/>
        <v>0</v>
      </c>
      <c r="H16" s="139"/>
    </row>
    <row r="17" spans="1:8" x14ac:dyDescent="0.25">
      <c r="A17" s="127"/>
      <c r="B17" s="128" t="s">
        <v>706</v>
      </c>
      <c r="C17" s="129">
        <f>('Consolidated Master'!N649)</f>
        <v>0</v>
      </c>
      <c r="D17" s="83"/>
      <c r="E17" s="83"/>
      <c r="F17" s="83"/>
      <c r="G17" s="83">
        <f t="shared" si="0"/>
        <v>0</v>
      </c>
      <c r="H17" s="139"/>
    </row>
    <row r="18" spans="1:8" x14ac:dyDescent="0.25">
      <c r="A18" s="127"/>
      <c r="B18" s="128" t="s">
        <v>707</v>
      </c>
      <c r="C18" s="129">
        <f>('Consolidated Master'!N671)</f>
        <v>150000</v>
      </c>
      <c r="D18" s="83"/>
      <c r="E18" s="83"/>
      <c r="F18" s="83"/>
      <c r="G18" s="83">
        <f t="shared" si="0"/>
        <v>150000</v>
      </c>
      <c r="H18" s="139"/>
    </row>
    <row r="19" spans="1:8" x14ac:dyDescent="0.25">
      <c r="A19" s="127"/>
      <c r="B19" s="128" t="s">
        <v>708</v>
      </c>
      <c r="C19" s="129">
        <f>('Consolidated Master'!N690)</f>
        <v>0</v>
      </c>
      <c r="D19" s="83"/>
      <c r="E19" s="83"/>
      <c r="F19" s="83"/>
      <c r="G19" s="83">
        <f t="shared" si="0"/>
        <v>0</v>
      </c>
      <c r="H19" s="139"/>
    </row>
    <row r="20" spans="1:8" x14ac:dyDescent="0.25">
      <c r="A20" s="133" t="s">
        <v>780</v>
      </c>
      <c r="B20" s="128" t="s">
        <v>781</v>
      </c>
      <c r="C20" s="129">
        <f>('Consolidated Master'!N144)</f>
        <v>0</v>
      </c>
      <c r="D20" s="83"/>
      <c r="E20" s="83"/>
      <c r="F20" s="83"/>
      <c r="G20" s="83">
        <f t="shared" si="0"/>
        <v>0</v>
      </c>
      <c r="H20" s="139"/>
    </row>
    <row r="21" spans="1:8" x14ac:dyDescent="0.25">
      <c r="A21" s="133" t="s">
        <v>782</v>
      </c>
      <c r="B21" s="128" t="s">
        <v>781</v>
      </c>
      <c r="C21" s="129">
        <f>('Consolidated Master'!N192)</f>
        <v>0</v>
      </c>
      <c r="D21" s="83"/>
      <c r="E21" s="83"/>
      <c r="F21" s="83"/>
      <c r="G21" s="83">
        <f t="shared" si="0"/>
        <v>0</v>
      </c>
      <c r="H21" s="139"/>
    </row>
    <row r="22" spans="1:8" x14ac:dyDescent="0.25">
      <c r="A22" s="133" t="s">
        <v>783</v>
      </c>
      <c r="B22" s="128" t="s">
        <v>784</v>
      </c>
      <c r="C22" s="129">
        <f>('Consolidated Master'!N573)</f>
        <v>0</v>
      </c>
      <c r="D22" s="83"/>
      <c r="E22" s="83"/>
      <c r="F22" s="83"/>
      <c r="G22" s="83">
        <f t="shared" si="0"/>
        <v>0</v>
      </c>
      <c r="H22" s="139"/>
    </row>
    <row r="23" spans="1:8" x14ac:dyDescent="0.25">
      <c r="A23" s="133" t="s">
        <v>785</v>
      </c>
      <c r="B23" s="128" t="s">
        <v>786</v>
      </c>
      <c r="C23" s="129">
        <f>('Consolidated Master'!N343)</f>
        <v>7407000</v>
      </c>
      <c r="D23" s="83"/>
      <c r="E23" s="83">
        <f>SUM('Outside Funding'!G15:G18)</f>
        <v>105000</v>
      </c>
      <c r="F23" s="83"/>
      <c r="G23" s="83">
        <f t="shared" si="0"/>
        <v>7302000</v>
      </c>
      <c r="H23" s="139"/>
    </row>
    <row r="24" spans="1:8" x14ac:dyDescent="0.25">
      <c r="A24" s="133" t="s">
        <v>793</v>
      </c>
      <c r="B24" s="128" t="s">
        <v>788</v>
      </c>
      <c r="C24" s="129">
        <f>('Consolidated Master'!N713)</f>
        <v>500000</v>
      </c>
      <c r="D24" s="83"/>
      <c r="E24" s="83"/>
      <c r="F24" s="83"/>
      <c r="G24" s="83">
        <f t="shared" si="0"/>
        <v>500000</v>
      </c>
      <c r="H24" s="139"/>
    </row>
    <row r="25" spans="1:8" x14ac:dyDescent="0.25">
      <c r="A25" s="133" t="s">
        <v>789</v>
      </c>
      <c r="B25" s="128" t="s">
        <v>790</v>
      </c>
      <c r="C25" s="129">
        <f>('Consolidated Master'!N118)</f>
        <v>30000000</v>
      </c>
      <c r="D25" s="83"/>
      <c r="E25" s="83"/>
      <c r="F25" s="83"/>
      <c r="G25" s="83">
        <f t="shared" si="0"/>
        <v>30000000</v>
      </c>
      <c r="H25" s="139"/>
    </row>
    <row r="26" spans="1:8" ht="15.75" thickBot="1" x14ac:dyDescent="0.3">
      <c r="A26" s="133" t="s">
        <v>791</v>
      </c>
      <c r="B26" s="128" t="s">
        <v>784</v>
      </c>
      <c r="C26" s="129">
        <f>('Consolidated Master'!N601)</f>
        <v>0</v>
      </c>
      <c r="D26" s="87"/>
      <c r="E26" s="83"/>
      <c r="F26" s="87"/>
      <c r="G26" s="83">
        <f t="shared" si="0"/>
        <v>0</v>
      </c>
      <c r="H26" s="139"/>
    </row>
    <row r="27" spans="1:8" ht="16.5" thickTop="1" thickBot="1" x14ac:dyDescent="0.3">
      <c r="A27" s="123"/>
      <c r="B27" s="133" t="s">
        <v>29</v>
      </c>
      <c r="C27" s="140">
        <f>SUM(C6:C26)</f>
        <v>91457000</v>
      </c>
      <c r="D27" s="140"/>
      <c r="E27" s="140">
        <f>SUM(E6:E26)</f>
        <v>505000</v>
      </c>
      <c r="F27" s="140"/>
      <c r="G27" s="140">
        <f>SUM(G6:G26)</f>
        <v>90952000</v>
      </c>
      <c r="H27" s="139"/>
    </row>
    <row r="28" spans="1:8" ht="16.5" thickTop="1" thickBot="1" x14ac:dyDescent="0.3">
      <c r="A28" s="123"/>
      <c r="B28" s="78"/>
      <c r="C28" s="78"/>
      <c r="D28" s="78"/>
      <c r="E28" s="78"/>
      <c r="F28" s="78"/>
      <c r="G28" s="78"/>
      <c r="H28" s="78"/>
    </row>
    <row r="29" spans="1:8" ht="16.5" thickTop="1" thickBot="1" x14ac:dyDescent="0.3">
      <c r="A29" s="123"/>
      <c r="B29" s="280" t="s">
        <v>828</v>
      </c>
      <c r="C29" s="280"/>
      <c r="D29" s="280"/>
      <c r="E29" s="280"/>
      <c r="F29" s="280"/>
      <c r="G29" s="280"/>
      <c r="H29" s="280"/>
    </row>
    <row r="30" spans="1:8" ht="16.5" thickTop="1" thickBot="1" x14ac:dyDescent="0.3">
      <c r="A30" s="123"/>
      <c r="B30" s="79"/>
      <c r="C30" s="81" t="s">
        <v>798</v>
      </c>
      <c r="D30" s="81"/>
      <c r="E30" s="81" t="s">
        <v>717</v>
      </c>
      <c r="F30" s="81"/>
      <c r="G30" s="81" t="s">
        <v>799</v>
      </c>
      <c r="H30" s="79"/>
    </row>
    <row r="31" spans="1:8" ht="15.75" thickTop="1" x14ac:dyDescent="0.25">
      <c r="A31" s="127"/>
      <c r="B31" s="128" t="s">
        <v>667</v>
      </c>
      <c r="C31" s="129">
        <f>('Consolidated Master'!N9)</f>
        <v>0</v>
      </c>
      <c r="D31" s="83"/>
      <c r="E31" s="83"/>
      <c r="F31" s="83"/>
      <c r="G31" s="83">
        <f t="shared" ref="G31:G51" si="1">C31-E31</f>
        <v>0</v>
      </c>
      <c r="H31" s="139"/>
    </row>
    <row r="32" spans="1:8" x14ac:dyDescent="0.25">
      <c r="A32" s="127"/>
      <c r="B32" s="128" t="s">
        <v>701</v>
      </c>
      <c r="C32" s="129">
        <f>('Consolidated Master'!N25)</f>
        <v>0</v>
      </c>
      <c r="D32" s="83"/>
      <c r="E32" s="83"/>
      <c r="F32" s="83"/>
      <c r="G32" s="83">
        <f t="shared" si="1"/>
        <v>0</v>
      </c>
      <c r="H32" s="139"/>
    </row>
    <row r="33" spans="1:8" x14ac:dyDescent="0.25">
      <c r="A33" s="127"/>
      <c r="B33" s="128" t="s">
        <v>669</v>
      </c>
      <c r="C33" s="129">
        <f>('Consolidated Master'!N52)</f>
        <v>0</v>
      </c>
      <c r="D33" s="83"/>
      <c r="E33" s="83"/>
      <c r="F33" s="83"/>
      <c r="G33" s="83">
        <f t="shared" si="1"/>
        <v>0</v>
      </c>
      <c r="H33" s="139"/>
    </row>
    <row r="34" spans="1:8" x14ac:dyDescent="0.25">
      <c r="A34" s="127"/>
      <c r="B34" s="128" t="s">
        <v>673</v>
      </c>
      <c r="C34" s="129">
        <f>('Consolidated Master'!N221)</f>
        <v>0</v>
      </c>
      <c r="D34" s="83"/>
      <c r="E34" s="83"/>
      <c r="F34" s="83"/>
      <c r="G34" s="83">
        <f t="shared" si="1"/>
        <v>0</v>
      </c>
      <c r="H34" s="139"/>
    </row>
    <row r="35" spans="1:8" x14ac:dyDescent="0.25">
      <c r="A35" s="127"/>
      <c r="B35" s="128" t="s">
        <v>702</v>
      </c>
      <c r="C35" s="129">
        <f>('Consolidated Master'!N238)</f>
        <v>0</v>
      </c>
      <c r="D35" s="83"/>
      <c r="E35" s="83"/>
      <c r="F35" s="83"/>
      <c r="G35" s="83">
        <f t="shared" si="1"/>
        <v>0</v>
      </c>
      <c r="H35" s="139"/>
    </row>
    <row r="36" spans="1:8" x14ac:dyDescent="0.25">
      <c r="A36" s="132" t="s">
        <v>800</v>
      </c>
      <c r="B36" s="128" t="s">
        <v>675</v>
      </c>
      <c r="C36" s="129">
        <f>('Consolidated Master'!N255)</f>
        <v>0</v>
      </c>
      <c r="D36" s="83"/>
      <c r="E36" s="83"/>
      <c r="F36" s="83"/>
      <c r="G36" s="83">
        <f t="shared" si="1"/>
        <v>0</v>
      </c>
      <c r="H36" s="139"/>
    </row>
    <row r="37" spans="1:8" x14ac:dyDescent="0.25">
      <c r="A37" s="132"/>
      <c r="B37" s="128" t="s">
        <v>703</v>
      </c>
      <c r="C37" s="129">
        <f>('Consolidated Master'!N280)</f>
        <v>0</v>
      </c>
      <c r="D37" s="83"/>
      <c r="E37" s="83"/>
      <c r="F37" s="83"/>
      <c r="G37" s="83">
        <f t="shared" si="1"/>
        <v>0</v>
      </c>
      <c r="H37" s="139"/>
    </row>
    <row r="38" spans="1:8" x14ac:dyDescent="0.25">
      <c r="A38" s="127"/>
      <c r="B38" s="128" t="s">
        <v>495</v>
      </c>
      <c r="C38" s="129">
        <f>('Consolidated Master'!N499)</f>
        <v>0</v>
      </c>
      <c r="D38" s="83"/>
      <c r="E38" s="83"/>
      <c r="F38" s="83"/>
      <c r="G38" s="83">
        <f t="shared" si="1"/>
        <v>0</v>
      </c>
      <c r="H38" s="139"/>
    </row>
    <row r="39" spans="1:8" x14ac:dyDescent="0.25">
      <c r="A39" s="127"/>
      <c r="B39" s="128" t="s">
        <v>704</v>
      </c>
      <c r="C39" s="129">
        <f>('Consolidated Master'!N521)</f>
        <v>0</v>
      </c>
      <c r="D39" s="83"/>
      <c r="E39" s="83"/>
      <c r="F39" s="83"/>
      <c r="G39" s="83">
        <f t="shared" si="1"/>
        <v>0</v>
      </c>
      <c r="H39" s="139"/>
    </row>
    <row r="40" spans="1:8" x14ac:dyDescent="0.25">
      <c r="A40" s="127"/>
      <c r="B40" s="128" t="s">
        <v>535</v>
      </c>
      <c r="C40" s="129">
        <f>('Consolidated Master'!N557)</f>
        <v>0</v>
      </c>
      <c r="D40" s="83"/>
      <c r="E40" s="83"/>
      <c r="F40" s="83"/>
      <c r="G40" s="83">
        <f t="shared" si="1"/>
        <v>0</v>
      </c>
      <c r="H40" s="139"/>
    </row>
    <row r="41" spans="1:8" x14ac:dyDescent="0.25">
      <c r="A41" s="127"/>
      <c r="B41" s="128" t="s">
        <v>705</v>
      </c>
      <c r="C41" s="129">
        <f>('Consolidated Master'!N626)</f>
        <v>0</v>
      </c>
      <c r="D41" s="83"/>
      <c r="E41" s="83"/>
      <c r="F41" s="83"/>
      <c r="G41" s="83">
        <f t="shared" si="1"/>
        <v>0</v>
      </c>
      <c r="H41" s="139"/>
    </row>
    <row r="42" spans="1:8" x14ac:dyDescent="0.25">
      <c r="A42" s="127"/>
      <c r="B42" s="128" t="s">
        <v>706</v>
      </c>
      <c r="C42" s="129">
        <f>('Consolidated Master'!N652)</f>
        <v>0</v>
      </c>
      <c r="D42" s="83"/>
      <c r="E42" s="83"/>
      <c r="F42" s="83"/>
      <c r="G42" s="83">
        <f t="shared" si="1"/>
        <v>0</v>
      </c>
      <c r="H42" s="139"/>
    </row>
    <row r="43" spans="1:8" x14ac:dyDescent="0.25">
      <c r="A43" s="127"/>
      <c r="B43" s="128" t="s">
        <v>707</v>
      </c>
      <c r="C43" s="129">
        <f>('Consolidated Master'!N675)</f>
        <v>0</v>
      </c>
      <c r="D43" s="83"/>
      <c r="E43" s="83"/>
      <c r="F43" s="83"/>
      <c r="G43" s="83">
        <f t="shared" si="1"/>
        <v>0</v>
      </c>
      <c r="H43" s="139"/>
    </row>
    <row r="44" spans="1:8" x14ac:dyDescent="0.25">
      <c r="A44" s="127"/>
      <c r="B44" s="128" t="s">
        <v>708</v>
      </c>
      <c r="C44" s="129">
        <f>('Consolidated Master'!N693)</f>
        <v>0</v>
      </c>
      <c r="D44" s="83"/>
      <c r="E44" s="83"/>
      <c r="F44" s="83"/>
      <c r="G44" s="83">
        <f t="shared" si="1"/>
        <v>0</v>
      </c>
      <c r="H44" s="139"/>
    </row>
    <row r="45" spans="1:8" x14ac:dyDescent="0.25">
      <c r="A45" s="133" t="s">
        <v>780</v>
      </c>
      <c r="B45" s="128" t="s">
        <v>781</v>
      </c>
      <c r="C45" s="129">
        <f>('Consolidated Master'!N148)</f>
        <v>0</v>
      </c>
      <c r="D45" s="83"/>
      <c r="E45" s="83"/>
      <c r="F45" s="83"/>
      <c r="G45" s="83">
        <f t="shared" si="1"/>
        <v>0</v>
      </c>
      <c r="H45" s="139"/>
    </row>
    <row r="46" spans="1:8" x14ac:dyDescent="0.25">
      <c r="A46" s="133" t="s">
        <v>782</v>
      </c>
      <c r="B46" s="128" t="s">
        <v>781</v>
      </c>
      <c r="C46" s="129">
        <f>('Consolidated Master'!N196)</f>
        <v>0</v>
      </c>
      <c r="D46" s="83"/>
      <c r="E46" s="83"/>
      <c r="F46" s="83"/>
      <c r="G46" s="83">
        <f t="shared" si="1"/>
        <v>0</v>
      </c>
      <c r="H46" s="139"/>
    </row>
    <row r="47" spans="1:8" x14ac:dyDescent="0.25">
      <c r="A47" s="133" t="s">
        <v>783</v>
      </c>
      <c r="B47" s="128" t="s">
        <v>784</v>
      </c>
      <c r="C47" s="129">
        <f>('Consolidated Master'!N576)</f>
        <v>0</v>
      </c>
      <c r="D47" s="83"/>
      <c r="E47" s="83"/>
      <c r="F47" s="83"/>
      <c r="G47" s="83">
        <f t="shared" si="1"/>
        <v>0</v>
      </c>
      <c r="H47" s="139"/>
    </row>
    <row r="48" spans="1:8" x14ac:dyDescent="0.25">
      <c r="A48" s="133" t="s">
        <v>785</v>
      </c>
      <c r="B48" s="128" t="s">
        <v>786</v>
      </c>
      <c r="C48" s="129">
        <f>('Consolidated Master'!N361)</f>
        <v>171500</v>
      </c>
      <c r="D48" s="83"/>
      <c r="E48" s="83"/>
      <c r="F48" s="83"/>
      <c r="G48" s="83">
        <f t="shared" si="1"/>
        <v>171500</v>
      </c>
      <c r="H48" s="139"/>
    </row>
    <row r="49" spans="1:8" x14ac:dyDescent="0.25">
      <c r="A49" s="133" t="s">
        <v>793</v>
      </c>
      <c r="B49" s="128" t="s">
        <v>788</v>
      </c>
      <c r="C49" s="129">
        <f>('Consolidated Master'!N717)</f>
        <v>0</v>
      </c>
      <c r="D49" s="83"/>
      <c r="E49" s="83"/>
      <c r="F49" s="83"/>
      <c r="G49" s="83">
        <f t="shared" si="1"/>
        <v>0</v>
      </c>
      <c r="H49" s="139"/>
    </row>
    <row r="50" spans="1:8" x14ac:dyDescent="0.25">
      <c r="A50" s="133" t="s">
        <v>789</v>
      </c>
      <c r="B50" s="128" t="s">
        <v>790</v>
      </c>
      <c r="C50" s="129">
        <f>('Consolidated Master'!N124)</f>
        <v>0</v>
      </c>
      <c r="D50" s="83"/>
      <c r="E50" s="83"/>
      <c r="F50" s="83"/>
      <c r="G50" s="83">
        <f t="shared" si="1"/>
        <v>0</v>
      </c>
      <c r="H50" s="139"/>
    </row>
    <row r="51" spans="1:8" ht="15.75" thickBot="1" x14ac:dyDescent="0.3">
      <c r="A51" s="133" t="s">
        <v>791</v>
      </c>
      <c r="B51" s="128" t="s">
        <v>784</v>
      </c>
      <c r="C51" s="129">
        <f>('Consolidated Master'!N576)</f>
        <v>0</v>
      </c>
      <c r="D51" s="87"/>
      <c r="E51" s="87"/>
      <c r="F51" s="87"/>
      <c r="G51" s="83">
        <f t="shared" si="1"/>
        <v>0</v>
      </c>
      <c r="H51" s="88"/>
    </row>
    <row r="52" spans="1:8" ht="16.5" thickTop="1" thickBot="1" x14ac:dyDescent="0.3">
      <c r="A52" s="123"/>
      <c r="B52" s="133" t="s">
        <v>29</v>
      </c>
      <c r="C52" s="140">
        <f>SUM(C31:C51)</f>
        <v>171500</v>
      </c>
      <c r="D52" s="140"/>
      <c r="E52" s="140">
        <f>SUM(E31:E51)</f>
        <v>0</v>
      </c>
      <c r="F52" s="140"/>
      <c r="G52" s="140">
        <f>SUM(G31:G51)</f>
        <v>171500</v>
      </c>
      <c r="H52" s="78"/>
    </row>
    <row r="53" spans="1:8" ht="15.75" thickTop="1" x14ac:dyDescent="0.25">
      <c r="A53" s="123"/>
      <c r="B53" s="133"/>
      <c r="C53" s="141"/>
      <c r="D53" s="142"/>
      <c r="E53" s="142"/>
      <c r="F53" s="142"/>
      <c r="G53" s="142"/>
      <c r="H53" s="78"/>
    </row>
    <row r="54" spans="1:8" ht="15.75" thickBot="1" x14ac:dyDescent="0.3">
      <c r="A54" s="123"/>
      <c r="B54" s="78"/>
      <c r="C54" s="124"/>
      <c r="D54" s="78"/>
      <c r="E54" s="78"/>
      <c r="F54" s="78"/>
      <c r="G54" s="78"/>
      <c r="H54" s="78"/>
    </row>
    <row r="55" spans="1:8" ht="16.5" thickTop="1" thickBot="1" x14ac:dyDescent="0.3">
      <c r="A55" s="123"/>
      <c r="B55" s="280" t="s">
        <v>829</v>
      </c>
      <c r="C55" s="280"/>
      <c r="D55" s="280"/>
      <c r="E55" s="280"/>
      <c r="F55" s="280"/>
      <c r="G55" s="280"/>
      <c r="H55" s="280"/>
    </row>
    <row r="56" spans="1:8" ht="16.5" thickTop="1" thickBot="1" x14ac:dyDescent="0.3">
      <c r="A56" s="123"/>
      <c r="B56" s="79"/>
      <c r="C56" s="81" t="s">
        <v>798</v>
      </c>
      <c r="D56" s="81"/>
      <c r="E56" s="81" t="s">
        <v>717</v>
      </c>
      <c r="F56" s="81"/>
      <c r="G56" s="81" t="s">
        <v>799</v>
      </c>
      <c r="H56" s="79"/>
    </row>
    <row r="57" spans="1:8" ht="15.75" thickTop="1" x14ac:dyDescent="0.25">
      <c r="A57" s="127"/>
      <c r="B57" s="128" t="s">
        <v>667</v>
      </c>
      <c r="C57" s="83">
        <f>('Consolidated Master'!N12)</f>
        <v>0</v>
      </c>
      <c r="D57" s="83"/>
      <c r="E57" s="83"/>
      <c r="F57" s="83"/>
      <c r="G57" s="83">
        <f t="shared" ref="G57:G77" si="2">C57-E57</f>
        <v>0</v>
      </c>
      <c r="H57" s="139"/>
    </row>
    <row r="58" spans="1:8" x14ac:dyDescent="0.25">
      <c r="A58" s="127"/>
      <c r="B58" s="128" t="s">
        <v>701</v>
      </c>
      <c r="C58" s="83">
        <f>('Consolidated Master'!N28)</f>
        <v>0</v>
      </c>
      <c r="D58" s="83"/>
      <c r="E58" s="83"/>
      <c r="F58" s="83"/>
      <c r="G58" s="83">
        <f t="shared" si="2"/>
        <v>0</v>
      </c>
      <c r="H58" s="139"/>
    </row>
    <row r="59" spans="1:8" x14ac:dyDescent="0.25">
      <c r="A59" s="127"/>
      <c r="B59" s="128" t="s">
        <v>669</v>
      </c>
      <c r="C59" s="83">
        <f>('Consolidated Master'!N98)</f>
        <v>65312500</v>
      </c>
      <c r="D59" s="83"/>
      <c r="E59" s="83"/>
      <c r="F59" s="83"/>
      <c r="G59" s="83">
        <f t="shared" si="2"/>
        <v>65312500</v>
      </c>
      <c r="H59" s="139"/>
    </row>
    <row r="60" spans="1:8" x14ac:dyDescent="0.25">
      <c r="A60" s="127"/>
      <c r="B60" s="128" t="s">
        <v>673</v>
      </c>
      <c r="C60" s="83">
        <f>('Consolidated Master'!N224)</f>
        <v>0</v>
      </c>
      <c r="D60" s="83"/>
      <c r="E60" s="83"/>
      <c r="F60" s="83"/>
      <c r="G60" s="83">
        <f t="shared" si="2"/>
        <v>0</v>
      </c>
      <c r="H60" s="139"/>
    </row>
    <row r="61" spans="1:8" x14ac:dyDescent="0.25">
      <c r="A61" s="127"/>
      <c r="B61" s="128" t="s">
        <v>702</v>
      </c>
      <c r="C61" s="83">
        <f>('Consolidated Master'!N241)</f>
        <v>0</v>
      </c>
      <c r="D61" s="83"/>
      <c r="E61" s="83"/>
      <c r="F61" s="83"/>
      <c r="G61" s="83">
        <f t="shared" si="2"/>
        <v>0</v>
      </c>
      <c r="H61" s="139"/>
    </row>
    <row r="62" spans="1:8" x14ac:dyDescent="0.25">
      <c r="A62" s="132" t="s">
        <v>800</v>
      </c>
      <c r="B62" s="128" t="s">
        <v>675</v>
      </c>
      <c r="C62" s="83">
        <f>('Consolidated Master'!N263)</f>
        <v>0</v>
      </c>
      <c r="D62" s="83"/>
      <c r="E62" s="83"/>
      <c r="F62" s="83"/>
      <c r="G62" s="83">
        <f t="shared" si="2"/>
        <v>0</v>
      </c>
      <c r="H62" s="139"/>
    </row>
    <row r="63" spans="1:8" x14ac:dyDescent="0.25">
      <c r="A63" s="132"/>
      <c r="B63" s="128" t="s">
        <v>703</v>
      </c>
      <c r="C63" s="83">
        <f>('Consolidated Master'!N309)</f>
        <v>0</v>
      </c>
      <c r="D63" s="83"/>
      <c r="E63" s="83"/>
      <c r="F63" s="83"/>
      <c r="G63" s="83">
        <f t="shared" si="2"/>
        <v>0</v>
      </c>
      <c r="H63" s="139"/>
    </row>
    <row r="64" spans="1:8" x14ac:dyDescent="0.25">
      <c r="A64" s="127"/>
      <c r="B64" s="128" t="s">
        <v>495</v>
      </c>
      <c r="C64" s="83">
        <f>('Consolidated Master'!N507)</f>
        <v>0</v>
      </c>
      <c r="D64" s="83"/>
      <c r="E64" s="83"/>
      <c r="F64" s="83"/>
      <c r="G64" s="83">
        <f t="shared" si="2"/>
        <v>0</v>
      </c>
      <c r="H64" s="139"/>
    </row>
    <row r="65" spans="1:8" x14ac:dyDescent="0.25">
      <c r="A65" s="127"/>
      <c r="B65" s="128" t="s">
        <v>704</v>
      </c>
      <c r="C65" s="83">
        <f>('Consolidated Master'!N524)</f>
        <v>0</v>
      </c>
      <c r="D65" s="83"/>
      <c r="E65" s="83"/>
      <c r="F65" s="83"/>
      <c r="G65" s="83">
        <f t="shared" si="2"/>
        <v>0</v>
      </c>
      <c r="H65" s="139"/>
    </row>
    <row r="66" spans="1:8" x14ac:dyDescent="0.25">
      <c r="A66" s="127"/>
      <c r="B66" s="128" t="s">
        <v>535</v>
      </c>
      <c r="C66" s="83">
        <f>('Consolidated Master'!N561)</f>
        <v>0</v>
      </c>
      <c r="D66" s="83"/>
      <c r="E66" s="83"/>
      <c r="F66" s="83"/>
      <c r="G66" s="83">
        <f t="shared" si="2"/>
        <v>0</v>
      </c>
      <c r="H66" s="139"/>
    </row>
    <row r="67" spans="1:8" x14ac:dyDescent="0.25">
      <c r="A67" s="127"/>
      <c r="B67" s="128" t="s">
        <v>705</v>
      </c>
      <c r="C67" s="83">
        <f>('Consolidated Master'!N633)</f>
        <v>0</v>
      </c>
      <c r="D67" s="83"/>
      <c r="E67" s="83"/>
      <c r="F67" s="83"/>
      <c r="G67" s="83">
        <f t="shared" si="2"/>
        <v>0</v>
      </c>
      <c r="H67" s="139"/>
    </row>
    <row r="68" spans="1:8" x14ac:dyDescent="0.25">
      <c r="A68" s="127"/>
      <c r="B68" s="128" t="s">
        <v>706</v>
      </c>
      <c r="C68" s="83">
        <f>('Consolidated Master'!N661)</f>
        <v>0</v>
      </c>
      <c r="D68" s="83"/>
      <c r="E68" s="83"/>
      <c r="F68" s="83"/>
      <c r="G68" s="83">
        <f t="shared" si="2"/>
        <v>0</v>
      </c>
      <c r="H68" s="139"/>
    </row>
    <row r="69" spans="1:8" x14ac:dyDescent="0.25">
      <c r="A69" s="127"/>
      <c r="B69" s="128" t="s">
        <v>707</v>
      </c>
      <c r="C69" s="83">
        <f>('Consolidated Master'!N679)</f>
        <v>0</v>
      </c>
      <c r="D69" s="83"/>
      <c r="E69" s="83"/>
      <c r="F69" s="83"/>
      <c r="G69" s="83">
        <f t="shared" si="2"/>
        <v>0</v>
      </c>
      <c r="H69" s="139"/>
    </row>
    <row r="70" spans="1:8" x14ac:dyDescent="0.25">
      <c r="A70" s="127"/>
      <c r="B70" s="128" t="s">
        <v>708</v>
      </c>
      <c r="C70" s="83">
        <f>('Consolidated Master'!N696)</f>
        <v>0</v>
      </c>
      <c r="D70" s="83"/>
      <c r="E70" s="83"/>
      <c r="F70" s="83"/>
      <c r="G70" s="83">
        <f t="shared" si="2"/>
        <v>0</v>
      </c>
      <c r="H70" s="139"/>
    </row>
    <row r="71" spans="1:8" x14ac:dyDescent="0.25">
      <c r="A71" s="133" t="s">
        <v>780</v>
      </c>
      <c r="B71" s="128" t="s">
        <v>781</v>
      </c>
      <c r="C71" s="83">
        <f>('Consolidated Master'!N166)</f>
        <v>12400000</v>
      </c>
      <c r="D71" s="83"/>
      <c r="E71" s="83"/>
      <c r="F71" s="83"/>
      <c r="G71" s="83">
        <f t="shared" si="2"/>
        <v>12400000</v>
      </c>
      <c r="H71" s="139"/>
    </row>
    <row r="72" spans="1:8" x14ac:dyDescent="0.25">
      <c r="A72" s="133" t="s">
        <v>782</v>
      </c>
      <c r="B72" s="128" t="s">
        <v>781</v>
      </c>
      <c r="C72" s="83">
        <f>('Consolidated Master'!N203)</f>
        <v>0</v>
      </c>
      <c r="D72" s="83"/>
      <c r="E72" s="83"/>
      <c r="F72" s="83"/>
      <c r="G72" s="83">
        <f t="shared" si="2"/>
        <v>0</v>
      </c>
      <c r="H72" s="139"/>
    </row>
    <row r="73" spans="1:8" x14ac:dyDescent="0.25">
      <c r="A73" s="133" t="s">
        <v>783</v>
      </c>
      <c r="B73" s="128" t="s">
        <v>784</v>
      </c>
      <c r="C73" s="83">
        <f>('Consolidated Master'!N589)</f>
        <v>625000</v>
      </c>
      <c r="D73" s="83"/>
      <c r="E73" s="83"/>
      <c r="F73" s="83"/>
      <c r="G73" s="83">
        <f t="shared" si="2"/>
        <v>625000</v>
      </c>
      <c r="H73" s="139"/>
    </row>
    <row r="74" spans="1:8" x14ac:dyDescent="0.25">
      <c r="A74" s="133" t="s">
        <v>785</v>
      </c>
      <c r="B74" s="128" t="s">
        <v>786</v>
      </c>
      <c r="C74" s="83">
        <f>('Consolidated Master'!N405)</f>
        <v>275000</v>
      </c>
      <c r="D74" s="83"/>
      <c r="E74" s="83"/>
      <c r="F74" s="83"/>
      <c r="G74" s="83">
        <f t="shared" si="2"/>
        <v>275000</v>
      </c>
      <c r="H74" s="139"/>
    </row>
    <row r="75" spans="1:8" x14ac:dyDescent="0.25">
      <c r="A75" s="133" t="s">
        <v>793</v>
      </c>
      <c r="B75" s="128" t="s">
        <v>788</v>
      </c>
      <c r="C75" s="83">
        <f>('Consolidated Master'!N729)</f>
        <v>0</v>
      </c>
      <c r="D75" s="83"/>
      <c r="E75" s="83"/>
      <c r="F75" s="83"/>
      <c r="G75" s="83">
        <f t="shared" si="2"/>
        <v>0</v>
      </c>
      <c r="H75" s="139"/>
    </row>
    <row r="76" spans="1:8" x14ac:dyDescent="0.25">
      <c r="A76" s="133" t="s">
        <v>789</v>
      </c>
      <c r="B76" s="128" t="s">
        <v>790</v>
      </c>
      <c r="C76" s="83">
        <f>('Consolidated Master'!N130)</f>
        <v>125000</v>
      </c>
      <c r="D76" s="83"/>
      <c r="E76" s="83"/>
      <c r="F76" s="83"/>
      <c r="G76" s="83">
        <f t="shared" si="2"/>
        <v>125000</v>
      </c>
      <c r="H76" s="139"/>
    </row>
    <row r="77" spans="1:8" ht="15.75" thickBot="1" x14ac:dyDescent="0.3">
      <c r="A77" s="133" t="s">
        <v>791</v>
      </c>
      <c r="B77" s="128" t="s">
        <v>784</v>
      </c>
      <c r="C77" s="83">
        <f>('Consolidated Master'!N610)</f>
        <v>450000</v>
      </c>
      <c r="D77" s="87"/>
      <c r="E77" s="87"/>
      <c r="F77" s="87"/>
      <c r="G77" s="83">
        <f t="shared" si="2"/>
        <v>450000</v>
      </c>
      <c r="H77" s="88"/>
    </row>
    <row r="78" spans="1:8" ht="16.5" thickTop="1" thickBot="1" x14ac:dyDescent="0.3">
      <c r="A78" s="123"/>
      <c r="B78" s="133" t="s">
        <v>29</v>
      </c>
      <c r="C78" s="136">
        <f>SUM(C57:C77)</f>
        <v>79187500</v>
      </c>
      <c r="D78" s="136"/>
      <c r="E78" s="136">
        <f>SUM(E57:E77)</f>
        <v>0</v>
      </c>
      <c r="F78" s="136"/>
      <c r="G78" s="136">
        <f>SUM(G57:G77)</f>
        <v>79187500</v>
      </c>
      <c r="H78" s="78"/>
    </row>
    <row r="79" spans="1:8" ht="16.5" thickTop="1" thickBot="1" x14ac:dyDescent="0.3">
      <c r="A79" s="123"/>
      <c r="B79" s="78"/>
      <c r="C79" s="143"/>
      <c r="D79" s="78"/>
      <c r="E79" s="143"/>
      <c r="F79" s="78"/>
      <c r="G79" s="78"/>
      <c r="H79" s="78"/>
    </row>
    <row r="80" spans="1:8" ht="16.5" thickTop="1" thickBot="1" x14ac:dyDescent="0.3">
      <c r="A80" s="123"/>
      <c r="B80" s="280" t="s">
        <v>830</v>
      </c>
      <c r="C80" s="280"/>
      <c r="D80" s="280"/>
      <c r="E80" s="280"/>
      <c r="F80" s="280"/>
      <c r="G80" s="280"/>
      <c r="H80" s="280"/>
    </row>
    <row r="81" spans="1:8" ht="16.5" thickTop="1" thickBot="1" x14ac:dyDescent="0.3">
      <c r="A81" s="123"/>
      <c r="B81" s="79"/>
      <c r="C81" s="81" t="s">
        <v>798</v>
      </c>
      <c r="D81" s="81"/>
      <c r="E81" s="81" t="s">
        <v>717</v>
      </c>
      <c r="F81" s="81"/>
      <c r="G81" s="81" t="s">
        <v>799</v>
      </c>
      <c r="H81" s="79"/>
    </row>
    <row r="82" spans="1:8" ht="15.75" thickTop="1" x14ac:dyDescent="0.25">
      <c r="A82" s="127"/>
      <c r="B82" s="128" t="s">
        <v>667</v>
      </c>
      <c r="C82" s="83">
        <f>('Consolidated Master'!N15)</f>
        <v>0</v>
      </c>
      <c r="D82" s="139"/>
      <c r="E82" s="139"/>
      <c r="F82" s="139"/>
      <c r="G82" s="139">
        <f>(C82-E82)</f>
        <v>0</v>
      </c>
      <c r="H82" s="88"/>
    </row>
    <row r="83" spans="1:8" x14ac:dyDescent="0.25">
      <c r="A83" s="127"/>
      <c r="B83" s="128" t="s">
        <v>701</v>
      </c>
      <c r="C83" s="83">
        <f>('Consolidated Master'!N38)</f>
        <v>10000</v>
      </c>
      <c r="D83" s="139"/>
      <c r="E83" s="139"/>
      <c r="F83" s="139"/>
      <c r="G83" s="139">
        <f t="shared" ref="G83:G102" si="3">(C83-E83)</f>
        <v>10000</v>
      </c>
      <c r="H83" s="139"/>
    </row>
    <row r="84" spans="1:8" x14ac:dyDescent="0.25">
      <c r="A84" s="127"/>
      <c r="B84" s="128" t="s">
        <v>669</v>
      </c>
      <c r="C84" s="83">
        <f>('Consolidated Master'!N102)</f>
        <v>0</v>
      </c>
      <c r="D84" s="139"/>
      <c r="E84" s="139"/>
      <c r="F84" s="139"/>
      <c r="G84" s="139">
        <f t="shared" si="3"/>
        <v>0</v>
      </c>
      <c r="H84" s="139"/>
    </row>
    <row r="85" spans="1:8" x14ac:dyDescent="0.25">
      <c r="A85" s="127"/>
      <c r="B85" s="128" t="s">
        <v>673</v>
      </c>
      <c r="C85" s="83">
        <f>('Consolidated Master'!N228)</f>
        <v>0</v>
      </c>
      <c r="D85" s="139"/>
      <c r="E85" s="139"/>
      <c r="F85" s="139"/>
      <c r="G85" s="139">
        <f t="shared" si="3"/>
        <v>0</v>
      </c>
      <c r="H85" s="139"/>
    </row>
    <row r="86" spans="1:8" x14ac:dyDescent="0.25">
      <c r="A86" s="127"/>
      <c r="B86" s="128" t="s">
        <v>702</v>
      </c>
      <c r="C86" s="83">
        <f>('Consolidated Master'!N244)</f>
        <v>0</v>
      </c>
      <c r="D86" s="139"/>
      <c r="E86" s="139"/>
      <c r="F86" s="139"/>
      <c r="G86" s="139">
        <f t="shared" si="3"/>
        <v>0</v>
      </c>
      <c r="H86" s="139"/>
    </row>
    <row r="87" spans="1:8" x14ac:dyDescent="0.25">
      <c r="A87" s="132" t="s">
        <v>800</v>
      </c>
      <c r="B87" s="128" t="s">
        <v>675</v>
      </c>
      <c r="C87" s="83">
        <f>('Consolidated Master'!N266)</f>
        <v>0</v>
      </c>
      <c r="D87" s="139"/>
      <c r="E87" s="139"/>
      <c r="F87" s="139"/>
      <c r="G87" s="139">
        <f t="shared" si="3"/>
        <v>0</v>
      </c>
      <c r="H87" s="139"/>
    </row>
    <row r="88" spans="1:8" x14ac:dyDescent="0.25">
      <c r="A88" s="132"/>
      <c r="B88" s="128" t="s">
        <v>703</v>
      </c>
      <c r="C88" s="83">
        <f>('Consolidated Master'!N312)</f>
        <v>0</v>
      </c>
      <c r="D88" s="139"/>
      <c r="E88" s="139"/>
      <c r="F88" s="139"/>
      <c r="G88" s="139">
        <f t="shared" si="3"/>
        <v>0</v>
      </c>
      <c r="H88" s="139"/>
    </row>
    <row r="89" spans="1:8" x14ac:dyDescent="0.25">
      <c r="A89" s="127"/>
      <c r="B89" s="128" t="s">
        <v>495</v>
      </c>
      <c r="C89" s="83">
        <f>('Consolidated Master'!N510)</f>
        <v>0</v>
      </c>
      <c r="D89" s="139"/>
      <c r="E89" s="139"/>
      <c r="F89" s="139"/>
      <c r="G89" s="139">
        <f t="shared" si="3"/>
        <v>0</v>
      </c>
      <c r="H89" s="139"/>
    </row>
    <row r="90" spans="1:8" x14ac:dyDescent="0.25">
      <c r="A90" s="127"/>
      <c r="B90" s="128" t="s">
        <v>704</v>
      </c>
      <c r="C90" s="83">
        <f>('Consolidated Master'!N527)</f>
        <v>0</v>
      </c>
      <c r="D90" s="139"/>
      <c r="E90" s="139"/>
      <c r="F90" s="139"/>
      <c r="G90" s="139">
        <f t="shared" si="3"/>
        <v>0</v>
      </c>
      <c r="H90" s="139"/>
    </row>
    <row r="91" spans="1:8" x14ac:dyDescent="0.25">
      <c r="A91" s="127"/>
      <c r="B91" s="128" t="s">
        <v>535</v>
      </c>
      <c r="C91" s="83">
        <f>('Consolidated Master'!N566)</f>
        <v>0</v>
      </c>
      <c r="D91" s="139"/>
      <c r="E91" s="139"/>
      <c r="F91" s="139"/>
      <c r="G91" s="139">
        <f t="shared" si="3"/>
        <v>0</v>
      </c>
      <c r="H91" s="139"/>
    </row>
    <row r="92" spans="1:8" x14ac:dyDescent="0.25">
      <c r="A92" s="127"/>
      <c r="B92" s="128" t="s">
        <v>705</v>
      </c>
      <c r="C92" s="83">
        <f>('Consolidated Master'!N640)</f>
        <v>0</v>
      </c>
      <c r="D92" s="139"/>
      <c r="E92" s="139"/>
      <c r="F92" s="139"/>
      <c r="G92" s="139">
        <f t="shared" si="3"/>
        <v>0</v>
      </c>
      <c r="H92" s="139"/>
    </row>
    <row r="93" spans="1:8" x14ac:dyDescent="0.25">
      <c r="A93" s="127"/>
      <c r="B93" s="128" t="s">
        <v>706</v>
      </c>
      <c r="C93" s="83">
        <f>('Consolidated Master'!N664)</f>
        <v>0</v>
      </c>
      <c r="D93" s="139"/>
      <c r="E93" s="139"/>
      <c r="F93" s="139"/>
      <c r="G93" s="139">
        <f t="shared" si="3"/>
        <v>0</v>
      </c>
      <c r="H93" s="139"/>
    </row>
    <row r="94" spans="1:8" x14ac:dyDescent="0.25">
      <c r="A94" s="127"/>
      <c r="B94" s="128" t="s">
        <v>707</v>
      </c>
      <c r="C94" s="83">
        <f>('Consolidated Master'!N682)</f>
        <v>0</v>
      </c>
      <c r="D94" s="139"/>
      <c r="E94" s="139"/>
      <c r="F94" s="139"/>
      <c r="G94" s="139">
        <f t="shared" si="3"/>
        <v>0</v>
      </c>
      <c r="H94" s="139"/>
    </row>
    <row r="95" spans="1:8" x14ac:dyDescent="0.25">
      <c r="A95" s="127"/>
      <c r="B95" s="128" t="s">
        <v>708</v>
      </c>
      <c r="C95" s="83">
        <f>('Consolidated Master'!N702)</f>
        <v>0</v>
      </c>
      <c r="D95" s="139"/>
      <c r="E95" s="139"/>
      <c r="F95" s="139"/>
      <c r="G95" s="139">
        <f t="shared" si="3"/>
        <v>0</v>
      </c>
      <c r="H95" s="139"/>
    </row>
    <row r="96" spans="1:8" x14ac:dyDescent="0.25">
      <c r="A96" s="133" t="s">
        <v>780</v>
      </c>
      <c r="B96" s="128" t="s">
        <v>781</v>
      </c>
      <c r="C96" s="83">
        <f>('Consolidated Master'!N183)</f>
        <v>0</v>
      </c>
      <c r="D96" s="139"/>
      <c r="E96" s="139"/>
      <c r="F96" s="139"/>
      <c r="G96" s="139">
        <f t="shared" si="3"/>
        <v>0</v>
      </c>
      <c r="H96" s="139"/>
    </row>
    <row r="97" spans="1:8" x14ac:dyDescent="0.25">
      <c r="A97" s="133" t="s">
        <v>782</v>
      </c>
      <c r="B97" s="128" t="s">
        <v>781</v>
      </c>
      <c r="C97" s="83">
        <f>('Consolidated Master'!N211)</f>
        <v>0</v>
      </c>
      <c r="D97" s="139"/>
      <c r="E97" s="139"/>
      <c r="F97" s="139"/>
      <c r="G97" s="139">
        <f t="shared" si="3"/>
        <v>0</v>
      </c>
      <c r="H97" s="139"/>
    </row>
    <row r="98" spans="1:8" x14ac:dyDescent="0.25">
      <c r="A98" s="133" t="s">
        <v>783</v>
      </c>
      <c r="B98" s="128" t="s">
        <v>784</v>
      </c>
      <c r="C98" s="83">
        <f>('Consolidated Master'!N592)</f>
        <v>0</v>
      </c>
      <c r="D98" s="139"/>
      <c r="E98" s="139"/>
      <c r="F98" s="139"/>
      <c r="G98" s="139">
        <f t="shared" si="3"/>
        <v>0</v>
      </c>
      <c r="H98" s="139"/>
    </row>
    <row r="99" spans="1:8" x14ac:dyDescent="0.25">
      <c r="A99" s="133" t="s">
        <v>785</v>
      </c>
      <c r="B99" s="128" t="s">
        <v>786</v>
      </c>
      <c r="C99" s="83">
        <f>('Consolidated Master'!N476)</f>
        <v>1180000</v>
      </c>
      <c r="D99" s="139"/>
      <c r="E99" s="139"/>
      <c r="F99" s="139"/>
      <c r="G99" s="139">
        <f t="shared" si="3"/>
        <v>1180000</v>
      </c>
      <c r="H99" s="139"/>
    </row>
    <row r="100" spans="1:8" x14ac:dyDescent="0.25">
      <c r="A100" s="133" t="s">
        <v>793</v>
      </c>
      <c r="B100" s="128" t="s">
        <v>788</v>
      </c>
      <c r="C100" s="83">
        <f>('Consolidated Master'!N737)</f>
        <v>15000</v>
      </c>
      <c r="D100" s="139"/>
      <c r="E100" s="139"/>
      <c r="F100" s="139"/>
      <c r="G100" s="139">
        <f t="shared" si="3"/>
        <v>15000</v>
      </c>
      <c r="H100" s="139"/>
    </row>
    <row r="101" spans="1:8" x14ac:dyDescent="0.25">
      <c r="A101" s="133" t="s">
        <v>789</v>
      </c>
      <c r="B101" s="128" t="s">
        <v>790</v>
      </c>
      <c r="C101" s="83">
        <f>('Consolidated Master'!N136)</f>
        <v>0</v>
      </c>
      <c r="D101" s="139"/>
      <c r="E101" s="139"/>
      <c r="F101" s="139"/>
      <c r="G101" s="139">
        <f t="shared" si="3"/>
        <v>0</v>
      </c>
      <c r="H101" s="139"/>
    </row>
    <row r="102" spans="1:8" ht="15.75" thickBot="1" x14ac:dyDescent="0.3">
      <c r="A102" s="133" t="s">
        <v>791</v>
      </c>
      <c r="B102" s="128" t="s">
        <v>784</v>
      </c>
      <c r="C102" s="83">
        <f>('Consolidated Master'!N613)</f>
        <v>0</v>
      </c>
      <c r="D102" s="144"/>
      <c r="E102" s="139"/>
      <c r="F102" s="144"/>
      <c r="G102" s="139">
        <f t="shared" si="3"/>
        <v>0</v>
      </c>
      <c r="H102" s="88"/>
    </row>
    <row r="103" spans="1:8" ht="16.5" thickTop="1" thickBot="1" x14ac:dyDescent="0.3">
      <c r="A103" s="123"/>
      <c r="B103" s="133" t="s">
        <v>29</v>
      </c>
      <c r="C103" s="145">
        <f>SUM(C82:C102)</f>
        <v>1205000</v>
      </c>
      <c r="D103" s="143"/>
      <c r="E103" s="146">
        <f>SUM(E82:E102)</f>
        <v>0</v>
      </c>
      <c r="F103" s="143"/>
      <c r="G103" s="146">
        <f>SUM(G82:G102)</f>
        <v>1205000</v>
      </c>
      <c r="H103" s="78"/>
    </row>
    <row r="104" spans="1:8" ht="15.75" thickTop="1" x14ac:dyDescent="0.25"/>
  </sheetData>
  <mergeCells count="6">
    <mergeCell ref="B80:H80"/>
    <mergeCell ref="B1:H1"/>
    <mergeCell ref="B2:H2"/>
    <mergeCell ref="B3:H3"/>
    <mergeCell ref="B29:H29"/>
    <mergeCell ref="B55:H55"/>
  </mergeCells>
  <pageMargins left="0.7" right="0.7" top="0.75" bottom="0.75" header="0.3" footer="0.3"/>
  <pageSetup scale="45"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16C2C-395C-4CDA-982E-4DE6DF9CA91D}">
  <dimension ref="A1:H65"/>
  <sheetViews>
    <sheetView workbookViewId="0">
      <selection sqref="A1:H1"/>
    </sheetView>
  </sheetViews>
  <sheetFormatPr defaultRowHeight="15" x14ac:dyDescent="0.25"/>
  <cols>
    <col min="1" max="1" width="60.140625" style="90" bestFit="1" customWidth="1"/>
    <col min="2" max="2" width="13" style="90" bestFit="1" customWidth="1"/>
    <col min="3" max="4" width="13.85546875" style="90" bestFit="1" customWidth="1"/>
    <col min="5" max="5" width="12.85546875" style="90" bestFit="1" customWidth="1"/>
    <col min="6" max="6" width="11.140625" style="90" bestFit="1" customWidth="1"/>
    <col min="7" max="7" width="12.7109375" style="90" bestFit="1" customWidth="1"/>
    <col min="8" max="8" width="13.85546875" style="90" bestFit="1" customWidth="1"/>
    <col min="9" max="16384" width="9.140625" style="90"/>
  </cols>
  <sheetData>
    <row r="1" spans="1:8" x14ac:dyDescent="0.25">
      <c r="A1" s="276" t="s">
        <v>758</v>
      </c>
      <c r="B1" s="276"/>
      <c r="C1" s="276"/>
      <c r="D1" s="276"/>
      <c r="E1" s="276"/>
      <c r="F1" s="276"/>
      <c r="G1" s="276"/>
      <c r="H1" s="276"/>
    </row>
    <row r="2" spans="1:8" x14ac:dyDescent="0.25">
      <c r="A2" s="120" t="s">
        <v>759</v>
      </c>
      <c r="B2" s="120" t="s">
        <v>760</v>
      </c>
      <c r="C2" s="120" t="s">
        <v>761</v>
      </c>
      <c r="D2" s="120" t="s">
        <v>762</v>
      </c>
      <c r="E2" s="120" t="s">
        <v>763</v>
      </c>
      <c r="F2" s="120" t="s">
        <v>770</v>
      </c>
      <c r="G2" s="120" t="s">
        <v>13</v>
      </c>
      <c r="H2" s="120" t="s">
        <v>29</v>
      </c>
    </row>
    <row r="3" spans="1:8" x14ac:dyDescent="0.25">
      <c r="A3" s="118" t="s">
        <v>764</v>
      </c>
      <c r="B3" s="115"/>
      <c r="C3" s="115">
        <v>60000</v>
      </c>
      <c r="D3" s="115"/>
      <c r="E3" s="115"/>
      <c r="F3" s="115"/>
      <c r="G3" s="115"/>
      <c r="H3" s="115">
        <f>SUM(B3:G3)</f>
        <v>60000</v>
      </c>
    </row>
    <row r="4" spans="1:8" x14ac:dyDescent="0.25">
      <c r="A4" s="118" t="s">
        <v>765</v>
      </c>
      <c r="B4" s="115">
        <v>30000</v>
      </c>
      <c r="C4" s="115"/>
      <c r="D4" s="115"/>
      <c r="E4" s="115"/>
      <c r="F4" s="115"/>
      <c r="G4" s="115"/>
      <c r="H4" s="115">
        <f t="shared" ref="H4:H5" si="0">SUM(B4:G4)</f>
        <v>30000</v>
      </c>
    </row>
    <row r="5" spans="1:8" ht="15.75" thickBot="1" x14ac:dyDescent="0.3">
      <c r="A5" s="119" t="s">
        <v>765</v>
      </c>
      <c r="B5" s="117">
        <v>25000</v>
      </c>
      <c r="C5" s="117"/>
      <c r="D5" s="117"/>
      <c r="E5" s="117"/>
      <c r="F5" s="117"/>
      <c r="G5" s="117"/>
      <c r="H5" s="117">
        <f t="shared" si="0"/>
        <v>25000</v>
      </c>
    </row>
    <row r="6" spans="1:8" ht="16.5" thickTop="1" thickBot="1" x14ac:dyDescent="0.3">
      <c r="A6" s="113" t="s">
        <v>29</v>
      </c>
      <c r="B6" s="114">
        <f>SUM(B3:B5)</f>
        <v>55000</v>
      </c>
      <c r="C6" s="114">
        <f t="shared" ref="C6:G6" si="1">SUM(C3:C5)</f>
        <v>60000</v>
      </c>
      <c r="D6" s="114">
        <f t="shared" si="1"/>
        <v>0</v>
      </c>
      <c r="E6" s="114">
        <f t="shared" si="1"/>
        <v>0</v>
      </c>
      <c r="F6" s="114">
        <f t="shared" si="1"/>
        <v>0</v>
      </c>
      <c r="G6" s="114">
        <f t="shared" si="1"/>
        <v>0</v>
      </c>
      <c r="H6" s="114">
        <f>SUM(H3:H5)</f>
        <v>115000</v>
      </c>
    </row>
    <row r="7" spans="1:8" ht="15.75" thickTop="1" x14ac:dyDescent="0.25">
      <c r="A7" s="275" t="s">
        <v>758</v>
      </c>
      <c r="B7" s="275"/>
      <c r="C7" s="275"/>
      <c r="D7" s="275"/>
      <c r="E7" s="275"/>
      <c r="F7" s="275"/>
      <c r="G7" s="275"/>
      <c r="H7" s="275"/>
    </row>
    <row r="8" spans="1:8" x14ac:dyDescent="0.25">
      <c r="A8" s="120" t="s">
        <v>759</v>
      </c>
      <c r="B8" s="111" t="s">
        <v>760</v>
      </c>
      <c r="C8" s="111" t="s">
        <v>761</v>
      </c>
      <c r="D8" s="111" t="s">
        <v>762</v>
      </c>
      <c r="E8" s="111" t="s">
        <v>763</v>
      </c>
      <c r="F8" s="111" t="s">
        <v>770</v>
      </c>
      <c r="G8" s="111" t="s">
        <v>13</v>
      </c>
      <c r="H8" s="111" t="s">
        <v>29</v>
      </c>
    </row>
    <row r="9" spans="1:8" x14ac:dyDescent="0.25">
      <c r="A9" s="112" t="s">
        <v>766</v>
      </c>
      <c r="B9" s="115"/>
      <c r="C9" s="115"/>
      <c r="D9" s="115"/>
      <c r="E9" s="115">
        <v>7500</v>
      </c>
      <c r="F9" s="115"/>
      <c r="G9" s="115"/>
      <c r="H9" s="115">
        <f>SUM(B9:G9)</f>
        <v>7500</v>
      </c>
    </row>
    <row r="10" spans="1:8" x14ac:dyDescent="0.25">
      <c r="A10" s="112" t="s">
        <v>766</v>
      </c>
      <c r="B10" s="115">
        <v>40000</v>
      </c>
      <c r="C10" s="115"/>
      <c r="D10" s="115"/>
      <c r="E10" s="115"/>
      <c r="F10" s="115"/>
      <c r="G10" s="115"/>
      <c r="H10" s="115">
        <f t="shared" ref="H10:H11" si="2">SUM(B10:G10)</f>
        <v>40000</v>
      </c>
    </row>
    <row r="11" spans="1:8" ht="15.75" thickBot="1" x14ac:dyDescent="0.3">
      <c r="A11" s="116" t="s">
        <v>766</v>
      </c>
      <c r="B11" s="117"/>
      <c r="C11" s="117">
        <v>145000</v>
      </c>
      <c r="D11" s="117"/>
      <c r="E11" s="117"/>
      <c r="F11" s="117"/>
      <c r="G11" s="117"/>
      <c r="H11" s="117">
        <f t="shared" si="2"/>
        <v>145000</v>
      </c>
    </row>
    <row r="12" spans="1:8" ht="16.5" thickTop="1" thickBot="1" x14ac:dyDescent="0.3">
      <c r="A12" s="113" t="s">
        <v>29</v>
      </c>
      <c r="B12" s="114">
        <f>SUM(B9:B11)</f>
        <v>40000</v>
      </c>
      <c r="C12" s="114">
        <f t="shared" ref="C12" si="3">SUM(C9:C11)</f>
        <v>145000</v>
      </c>
      <c r="D12" s="114">
        <f t="shared" ref="D12" si="4">SUM(D9:D11)</f>
        <v>0</v>
      </c>
      <c r="E12" s="114">
        <f t="shared" ref="E12" si="5">SUM(E9:E11)</f>
        <v>7500</v>
      </c>
      <c r="F12" s="114">
        <f t="shared" ref="F12" si="6">SUM(F9:F11)</f>
        <v>0</v>
      </c>
      <c r="G12" s="114">
        <f t="shared" ref="G12" si="7">SUM(G9:G11)</f>
        <v>0</v>
      </c>
      <c r="H12" s="114">
        <f>SUM(H9:H11)</f>
        <v>192500</v>
      </c>
    </row>
    <row r="13" spans="1:8" ht="15.75" thickTop="1" x14ac:dyDescent="0.25">
      <c r="A13" s="275" t="s">
        <v>758</v>
      </c>
      <c r="B13" s="275"/>
      <c r="C13" s="275"/>
      <c r="D13" s="275"/>
      <c r="E13" s="275"/>
      <c r="F13" s="275"/>
      <c r="G13" s="275"/>
      <c r="H13" s="275"/>
    </row>
    <row r="14" spans="1:8" x14ac:dyDescent="0.25">
      <c r="A14" s="120" t="s">
        <v>759</v>
      </c>
      <c r="B14" s="120" t="s">
        <v>760</v>
      </c>
      <c r="C14" s="120" t="s">
        <v>761</v>
      </c>
      <c r="D14" s="120" t="s">
        <v>762</v>
      </c>
      <c r="E14" s="120" t="s">
        <v>763</v>
      </c>
      <c r="F14" s="120" t="s">
        <v>770</v>
      </c>
      <c r="G14" s="120" t="s">
        <v>13</v>
      </c>
      <c r="H14" s="120" t="s">
        <v>29</v>
      </c>
    </row>
    <row r="15" spans="1:8" x14ac:dyDescent="0.25">
      <c r="A15" s="112" t="s">
        <v>767</v>
      </c>
      <c r="B15" s="115"/>
      <c r="C15" s="115"/>
      <c r="D15" s="115"/>
      <c r="E15" s="115"/>
      <c r="F15" s="115"/>
      <c r="G15" s="115">
        <v>5000</v>
      </c>
      <c r="H15" s="115">
        <f>SUM(B15:G15)</f>
        <v>5000</v>
      </c>
    </row>
    <row r="16" spans="1:8" x14ac:dyDescent="0.25">
      <c r="A16" s="112" t="s">
        <v>767</v>
      </c>
      <c r="B16" s="115"/>
      <c r="C16" s="115">
        <v>600000</v>
      </c>
      <c r="D16" s="115"/>
      <c r="E16" s="115"/>
      <c r="F16" s="115"/>
      <c r="G16" s="115"/>
      <c r="H16" s="115">
        <f t="shared" ref="H16:H24" si="8">SUM(B16:G16)</f>
        <v>600000</v>
      </c>
    </row>
    <row r="17" spans="1:8" x14ac:dyDescent="0.25">
      <c r="A17" s="112" t="s">
        <v>767</v>
      </c>
      <c r="B17" s="115"/>
      <c r="C17" s="115"/>
      <c r="D17" s="115">
        <v>1000000</v>
      </c>
      <c r="E17" s="115"/>
      <c r="F17" s="115"/>
      <c r="G17" s="115"/>
      <c r="H17" s="115">
        <f>SUM(B17:G17)</f>
        <v>1000000</v>
      </c>
    </row>
    <row r="18" spans="1:8" x14ac:dyDescent="0.25">
      <c r="A18" s="112" t="s">
        <v>767</v>
      </c>
      <c r="B18" s="115"/>
      <c r="C18" s="115"/>
      <c r="D18" s="115"/>
      <c r="E18" s="115"/>
      <c r="F18" s="115"/>
      <c r="G18" s="115">
        <v>100000</v>
      </c>
      <c r="H18" s="115">
        <f t="shared" si="8"/>
        <v>100000</v>
      </c>
    </row>
    <row r="19" spans="1:8" x14ac:dyDescent="0.25">
      <c r="A19" s="112" t="s">
        <v>767</v>
      </c>
      <c r="B19" s="115">
        <v>100000</v>
      </c>
      <c r="C19" s="115"/>
      <c r="D19" s="115"/>
      <c r="E19" s="115"/>
      <c r="F19" s="115"/>
      <c r="G19" s="115"/>
      <c r="H19" s="115">
        <f t="shared" si="8"/>
        <v>100000</v>
      </c>
    </row>
    <row r="20" spans="1:8" x14ac:dyDescent="0.25">
      <c r="A20" s="112" t="s">
        <v>768</v>
      </c>
      <c r="B20" s="115"/>
      <c r="C20" s="115"/>
      <c r="D20" s="115">
        <v>1000000</v>
      </c>
      <c r="E20" s="115"/>
      <c r="F20" s="115"/>
      <c r="G20" s="115"/>
      <c r="H20" s="115">
        <f t="shared" si="8"/>
        <v>1000000</v>
      </c>
    </row>
    <row r="21" spans="1:8" x14ac:dyDescent="0.25">
      <c r="A21" s="112" t="s">
        <v>768</v>
      </c>
      <c r="B21" s="115">
        <v>20000</v>
      </c>
      <c r="C21" s="115"/>
      <c r="D21" s="115"/>
      <c r="E21" s="115"/>
      <c r="F21" s="115"/>
      <c r="G21" s="115"/>
      <c r="H21" s="115">
        <f t="shared" si="8"/>
        <v>20000</v>
      </c>
    </row>
    <row r="22" spans="1:8" x14ac:dyDescent="0.25">
      <c r="A22" s="112" t="s">
        <v>768</v>
      </c>
      <c r="B22" s="115"/>
      <c r="C22" s="115">
        <v>200000</v>
      </c>
      <c r="D22" s="115"/>
      <c r="E22" s="115"/>
      <c r="F22" s="115"/>
      <c r="G22" s="115"/>
      <c r="H22" s="115">
        <f t="shared" si="8"/>
        <v>200000</v>
      </c>
    </row>
    <row r="23" spans="1:8" x14ac:dyDescent="0.25">
      <c r="A23" s="112" t="s">
        <v>768</v>
      </c>
      <c r="B23" s="115">
        <v>600000</v>
      </c>
      <c r="C23" s="115"/>
      <c r="D23" s="115"/>
      <c r="E23" s="115"/>
      <c r="F23" s="115"/>
      <c r="G23" s="115"/>
      <c r="H23" s="115">
        <f t="shared" si="8"/>
        <v>600000</v>
      </c>
    </row>
    <row r="24" spans="1:8" x14ac:dyDescent="0.25">
      <c r="A24" s="112" t="s">
        <v>768</v>
      </c>
      <c r="B24" s="115"/>
      <c r="C24" s="115">
        <v>750000</v>
      </c>
      <c r="D24" s="115"/>
      <c r="E24" s="115"/>
      <c r="F24" s="115"/>
      <c r="G24" s="115"/>
      <c r="H24" s="115">
        <f t="shared" si="8"/>
        <v>750000</v>
      </c>
    </row>
    <row r="25" spans="1:8" ht="15.75" thickBot="1" x14ac:dyDescent="0.3">
      <c r="A25" s="116" t="s">
        <v>768</v>
      </c>
      <c r="B25" s="117"/>
      <c r="C25" s="117"/>
      <c r="D25" s="117">
        <v>6250</v>
      </c>
      <c r="E25" s="117">
        <v>6250</v>
      </c>
      <c r="F25" s="117"/>
      <c r="G25" s="117"/>
      <c r="H25" s="117">
        <f>SUM(B25:G25)</f>
        <v>12500</v>
      </c>
    </row>
    <row r="26" spans="1:8" ht="16.5" thickTop="1" thickBot="1" x14ac:dyDescent="0.3">
      <c r="A26" s="113" t="s">
        <v>29</v>
      </c>
      <c r="B26" s="114">
        <f>SUM(B15:B25)</f>
        <v>720000</v>
      </c>
      <c r="C26" s="114">
        <f t="shared" ref="C26:G26" si="9">SUM(C15:C25)</f>
        <v>1550000</v>
      </c>
      <c r="D26" s="114">
        <f t="shared" si="9"/>
        <v>2006250</v>
      </c>
      <c r="E26" s="114">
        <f t="shared" si="9"/>
        <v>6250</v>
      </c>
      <c r="F26" s="114">
        <f t="shared" si="9"/>
        <v>0</v>
      </c>
      <c r="G26" s="114">
        <f t="shared" si="9"/>
        <v>105000</v>
      </c>
      <c r="H26" s="114">
        <f>SUM(H15:H25)</f>
        <v>4387500</v>
      </c>
    </row>
    <row r="27" spans="1:8" ht="15.75" thickTop="1" x14ac:dyDescent="0.25">
      <c r="A27" s="275" t="s">
        <v>758</v>
      </c>
      <c r="B27" s="275"/>
      <c r="C27" s="275"/>
      <c r="D27" s="275"/>
      <c r="E27" s="275"/>
      <c r="F27" s="275"/>
      <c r="G27" s="275"/>
      <c r="H27" s="275"/>
    </row>
    <row r="28" spans="1:8" x14ac:dyDescent="0.25">
      <c r="A28" s="120" t="s">
        <v>759</v>
      </c>
      <c r="B28" s="120" t="s">
        <v>760</v>
      </c>
      <c r="C28" s="120" t="s">
        <v>761</v>
      </c>
      <c r="D28" s="120" t="s">
        <v>762</v>
      </c>
      <c r="E28" s="120" t="s">
        <v>763</v>
      </c>
      <c r="F28" s="120" t="s">
        <v>770</v>
      </c>
      <c r="G28" s="120" t="s">
        <v>13</v>
      </c>
      <c r="H28" s="120" t="s">
        <v>29</v>
      </c>
    </row>
    <row r="29" spans="1:8" x14ac:dyDescent="0.25">
      <c r="A29" s="112" t="s">
        <v>769</v>
      </c>
      <c r="B29" s="115">
        <v>250000</v>
      </c>
      <c r="C29" s="115"/>
      <c r="D29" s="115"/>
      <c r="E29" s="115"/>
      <c r="F29" s="115"/>
      <c r="G29" s="115"/>
      <c r="H29" s="115">
        <f t="shared" ref="H29:H32" si="10">SUM(B29:G29)</f>
        <v>250000</v>
      </c>
    </row>
    <row r="30" spans="1:8" x14ac:dyDescent="0.25">
      <c r="A30" s="112" t="s">
        <v>769</v>
      </c>
      <c r="B30" s="115"/>
      <c r="C30" s="115"/>
      <c r="D30" s="115"/>
      <c r="E30" s="115"/>
      <c r="F30" s="115"/>
      <c r="G30" s="115">
        <v>80000</v>
      </c>
      <c r="H30" s="115">
        <f t="shared" si="10"/>
        <v>80000</v>
      </c>
    </row>
    <row r="31" spans="1:8" x14ac:dyDescent="0.25">
      <c r="A31" s="112" t="s">
        <v>769</v>
      </c>
      <c r="B31" s="115">
        <v>200000</v>
      </c>
      <c r="C31" s="115">
        <v>200000</v>
      </c>
      <c r="D31" s="115"/>
      <c r="E31" s="115"/>
      <c r="F31" s="115"/>
      <c r="G31" s="115"/>
      <c r="H31" s="115">
        <f>SUM(B31:G31)</f>
        <v>400000</v>
      </c>
    </row>
    <row r="32" spans="1:8" x14ac:dyDescent="0.25">
      <c r="A32" s="112" t="s">
        <v>769</v>
      </c>
      <c r="B32" s="115"/>
      <c r="C32" s="115">
        <v>320000</v>
      </c>
      <c r="D32" s="115"/>
      <c r="E32" s="115"/>
      <c r="F32" s="115"/>
      <c r="G32" s="115"/>
      <c r="H32" s="115">
        <f t="shared" si="10"/>
        <v>320000</v>
      </c>
    </row>
    <row r="33" spans="1:8" ht="15.75" thickBot="1" x14ac:dyDescent="0.3">
      <c r="A33" s="116" t="s">
        <v>769</v>
      </c>
      <c r="B33" s="117"/>
      <c r="C33" s="117"/>
      <c r="D33" s="117"/>
      <c r="E33" s="117"/>
      <c r="F33" s="117"/>
      <c r="G33" s="117">
        <v>320000</v>
      </c>
      <c r="H33" s="117">
        <f>SUM(B33:G33)</f>
        <v>320000</v>
      </c>
    </row>
    <row r="34" spans="1:8" ht="16.5" thickTop="1" thickBot="1" x14ac:dyDescent="0.3">
      <c r="A34" s="113" t="s">
        <v>29</v>
      </c>
      <c r="B34" s="114">
        <f>SUM(B29:B33)</f>
        <v>450000</v>
      </c>
      <c r="C34" s="114">
        <f t="shared" ref="C34:G34" si="11">SUM(C29:C33)</f>
        <v>520000</v>
      </c>
      <c r="D34" s="114">
        <f t="shared" si="11"/>
        <v>0</v>
      </c>
      <c r="E34" s="114">
        <f t="shared" si="11"/>
        <v>0</v>
      </c>
      <c r="F34" s="114">
        <f t="shared" si="11"/>
        <v>0</v>
      </c>
      <c r="G34" s="114">
        <f t="shared" si="11"/>
        <v>400000</v>
      </c>
      <c r="H34" s="114">
        <f>SUM(H29:H33)</f>
        <v>1370000</v>
      </c>
    </row>
    <row r="35" spans="1:8" ht="15.75" thickTop="1" x14ac:dyDescent="0.25">
      <c r="A35" s="275" t="s">
        <v>758</v>
      </c>
      <c r="B35" s="275"/>
      <c r="C35" s="275"/>
      <c r="D35" s="275"/>
      <c r="E35" s="275"/>
      <c r="F35" s="275"/>
      <c r="G35" s="275"/>
      <c r="H35" s="275"/>
    </row>
    <row r="36" spans="1:8" x14ac:dyDescent="0.25">
      <c r="A36" s="120" t="s">
        <v>759</v>
      </c>
      <c r="B36" s="120" t="s">
        <v>760</v>
      </c>
      <c r="C36" s="120" t="s">
        <v>761</v>
      </c>
      <c r="D36" s="120" t="s">
        <v>762</v>
      </c>
      <c r="E36" s="120" t="s">
        <v>763</v>
      </c>
      <c r="F36" s="120" t="s">
        <v>770</v>
      </c>
      <c r="G36" s="120" t="s">
        <v>13</v>
      </c>
      <c r="H36" s="120" t="s">
        <v>29</v>
      </c>
    </row>
    <row r="37" spans="1:8" x14ac:dyDescent="0.25">
      <c r="A37" s="112" t="s">
        <v>771</v>
      </c>
      <c r="B37" s="115">
        <v>212000</v>
      </c>
      <c r="C37" s="115"/>
      <c r="D37" s="115"/>
      <c r="E37" s="115"/>
      <c r="F37" s="115"/>
      <c r="G37" s="115"/>
      <c r="H37" s="115">
        <f t="shared" ref="H37:H46" si="12">SUM(B37:G37)</f>
        <v>212000</v>
      </c>
    </row>
    <row r="38" spans="1:8" x14ac:dyDescent="0.25">
      <c r="A38" s="112" t="s">
        <v>771</v>
      </c>
      <c r="B38" s="115">
        <v>95000</v>
      </c>
      <c r="C38" s="115"/>
      <c r="D38" s="115"/>
      <c r="E38" s="115"/>
      <c r="F38" s="115"/>
      <c r="G38" s="115"/>
      <c r="H38" s="115">
        <f t="shared" si="12"/>
        <v>95000</v>
      </c>
    </row>
    <row r="39" spans="1:8" x14ac:dyDescent="0.25">
      <c r="A39" s="112" t="s">
        <v>771</v>
      </c>
      <c r="B39" s="115">
        <v>1915000</v>
      </c>
      <c r="C39" s="115">
        <v>2500000</v>
      </c>
      <c r="D39" s="115">
        <v>2500000</v>
      </c>
      <c r="E39" s="115">
        <v>3085000</v>
      </c>
      <c r="F39" s="115"/>
      <c r="G39" s="115"/>
      <c r="H39" s="115">
        <f t="shared" si="12"/>
        <v>10000000</v>
      </c>
    </row>
    <row r="40" spans="1:8" x14ac:dyDescent="0.25">
      <c r="A40" s="112" t="s">
        <v>771</v>
      </c>
      <c r="B40" s="115"/>
      <c r="C40" s="115">
        <v>2250000</v>
      </c>
      <c r="D40" s="115">
        <v>2250000</v>
      </c>
      <c r="E40" s="115"/>
      <c r="F40" s="115"/>
      <c r="G40" s="115"/>
      <c r="H40" s="115">
        <f t="shared" si="12"/>
        <v>4500000</v>
      </c>
    </row>
    <row r="41" spans="1:8" x14ac:dyDescent="0.25">
      <c r="A41" s="112" t="s">
        <v>771</v>
      </c>
      <c r="B41" s="115">
        <v>300000</v>
      </c>
      <c r="C41" s="115"/>
      <c r="D41" s="115"/>
      <c r="E41" s="115"/>
      <c r="F41" s="115"/>
      <c r="G41" s="115"/>
      <c r="H41" s="115">
        <f t="shared" si="12"/>
        <v>300000</v>
      </c>
    </row>
    <row r="42" spans="1:8" x14ac:dyDescent="0.25">
      <c r="A42" s="112" t="s">
        <v>771</v>
      </c>
      <c r="B42" s="115"/>
      <c r="C42" s="115">
        <v>2820000</v>
      </c>
      <c r="D42" s="115">
        <v>2820000</v>
      </c>
      <c r="E42" s="115"/>
      <c r="F42" s="115"/>
      <c r="G42" s="115"/>
      <c r="H42" s="115">
        <f t="shared" si="12"/>
        <v>5640000</v>
      </c>
    </row>
    <row r="43" spans="1:8" x14ac:dyDescent="0.25">
      <c r="A43" s="112" t="s">
        <v>771</v>
      </c>
      <c r="B43" s="115"/>
      <c r="C43" s="115"/>
      <c r="D43" s="115">
        <v>183327</v>
      </c>
      <c r="E43" s="115"/>
      <c r="F43" s="115"/>
      <c r="G43" s="115"/>
      <c r="H43" s="115">
        <f>SUM(B43:G43)</f>
        <v>183327</v>
      </c>
    </row>
    <row r="44" spans="1:8" x14ac:dyDescent="0.25">
      <c r="A44" s="112" t="s">
        <v>771</v>
      </c>
      <c r="B44" s="115"/>
      <c r="C44" s="115"/>
      <c r="D44" s="115">
        <v>693979</v>
      </c>
      <c r="E44" s="115">
        <v>693979</v>
      </c>
      <c r="F44" s="115"/>
      <c r="G44" s="115"/>
      <c r="H44" s="115">
        <f t="shared" si="12"/>
        <v>1387958</v>
      </c>
    </row>
    <row r="45" spans="1:8" x14ac:dyDescent="0.25">
      <c r="A45" s="112" t="s">
        <v>771</v>
      </c>
      <c r="B45" s="115">
        <v>522697.5</v>
      </c>
      <c r="C45" s="115">
        <v>522697.5</v>
      </c>
      <c r="D45" s="115"/>
      <c r="E45" s="115"/>
      <c r="F45" s="115"/>
      <c r="G45" s="115"/>
      <c r="H45" s="115">
        <f t="shared" si="12"/>
        <v>1045395</v>
      </c>
    </row>
    <row r="46" spans="1:8" x14ac:dyDescent="0.25">
      <c r="A46" s="112" t="s">
        <v>771</v>
      </c>
      <c r="B46" s="115"/>
      <c r="C46" s="115">
        <v>600000</v>
      </c>
      <c r="D46" s="115">
        <v>1526260</v>
      </c>
      <c r="E46" s="115">
        <v>1526260</v>
      </c>
      <c r="F46" s="115"/>
      <c r="G46" s="115"/>
      <c r="H46" s="115">
        <f t="shared" si="12"/>
        <v>3652520</v>
      </c>
    </row>
    <row r="47" spans="1:8" ht="15.75" thickBot="1" x14ac:dyDescent="0.3">
      <c r="A47" s="116" t="s">
        <v>772</v>
      </c>
      <c r="B47" s="117">
        <v>3708289</v>
      </c>
      <c r="C47" s="117"/>
      <c r="D47" s="117"/>
      <c r="E47" s="117"/>
      <c r="F47" s="117"/>
      <c r="G47" s="117"/>
      <c r="H47" s="117">
        <f>SUM(B47:G47)</f>
        <v>3708289</v>
      </c>
    </row>
    <row r="48" spans="1:8" ht="16.5" thickTop="1" thickBot="1" x14ac:dyDescent="0.3">
      <c r="A48" s="113" t="s">
        <v>29</v>
      </c>
      <c r="B48" s="114">
        <f>SUM(B37:B47)</f>
        <v>6752986.5</v>
      </c>
      <c r="C48" s="114">
        <f>SUM(C37:C47)</f>
        <v>8692697.5</v>
      </c>
      <c r="D48" s="114">
        <f t="shared" ref="D48:F48" si="13">SUM(D37:D47)</f>
        <v>9973566</v>
      </c>
      <c r="E48" s="114">
        <f t="shared" si="13"/>
        <v>5305239</v>
      </c>
      <c r="F48" s="114">
        <f t="shared" si="13"/>
        <v>0</v>
      </c>
      <c r="G48" s="114">
        <f>SUM(G37:G47)</f>
        <v>0</v>
      </c>
      <c r="H48" s="114">
        <f>SUM(H37:H47)</f>
        <v>30724489</v>
      </c>
    </row>
    <row r="49" spans="1:8" ht="15.75" thickTop="1" x14ac:dyDescent="0.25">
      <c r="A49" s="275" t="s">
        <v>758</v>
      </c>
      <c r="B49" s="275"/>
      <c r="C49" s="275"/>
      <c r="D49" s="275"/>
      <c r="E49" s="275"/>
      <c r="F49" s="275"/>
      <c r="G49" s="275"/>
      <c r="H49" s="275"/>
    </row>
    <row r="50" spans="1:8" x14ac:dyDescent="0.25">
      <c r="A50" s="120" t="s">
        <v>759</v>
      </c>
      <c r="B50" s="120" t="s">
        <v>760</v>
      </c>
      <c r="C50" s="120" t="s">
        <v>761</v>
      </c>
      <c r="D50" s="120" t="s">
        <v>762</v>
      </c>
      <c r="E50" s="120" t="s">
        <v>763</v>
      </c>
      <c r="F50" s="120" t="s">
        <v>770</v>
      </c>
      <c r="G50" s="120" t="s">
        <v>13</v>
      </c>
      <c r="H50" s="120" t="s">
        <v>29</v>
      </c>
    </row>
    <row r="51" spans="1:8" ht="15.75" thickBot="1" x14ac:dyDescent="0.3">
      <c r="A51" s="116" t="s">
        <v>773</v>
      </c>
      <c r="B51" s="117"/>
      <c r="C51" s="117">
        <v>2756325</v>
      </c>
      <c r="D51" s="117"/>
      <c r="E51" s="117"/>
      <c r="F51" s="117"/>
      <c r="G51" s="117"/>
      <c r="H51" s="117">
        <f>SUM(B51:G51)</f>
        <v>2756325</v>
      </c>
    </row>
    <row r="52" spans="1:8" ht="16.5" thickTop="1" thickBot="1" x14ac:dyDescent="0.3">
      <c r="A52" s="113" t="s">
        <v>29</v>
      </c>
      <c r="B52" s="114">
        <f>SUM(B51)</f>
        <v>0</v>
      </c>
      <c r="C52" s="114">
        <f t="shared" ref="C52:G52" si="14">SUM(C51)</f>
        <v>2756325</v>
      </c>
      <c r="D52" s="114">
        <f t="shared" si="14"/>
        <v>0</v>
      </c>
      <c r="E52" s="114">
        <f t="shared" si="14"/>
        <v>0</v>
      </c>
      <c r="F52" s="114">
        <f t="shared" si="14"/>
        <v>0</v>
      </c>
      <c r="G52" s="114">
        <f t="shared" si="14"/>
        <v>0</v>
      </c>
      <c r="H52" s="114">
        <f>SUM(H51)</f>
        <v>2756325</v>
      </c>
    </row>
    <row r="53" spans="1:8" ht="15.75" thickTop="1" x14ac:dyDescent="0.25">
      <c r="A53" s="275" t="s">
        <v>758</v>
      </c>
      <c r="B53" s="275"/>
      <c r="C53" s="275"/>
      <c r="D53" s="275"/>
      <c r="E53" s="275"/>
      <c r="F53" s="275"/>
      <c r="G53" s="275"/>
      <c r="H53" s="275"/>
    </row>
    <row r="54" spans="1:8" x14ac:dyDescent="0.25">
      <c r="A54" s="120" t="s">
        <v>759</v>
      </c>
      <c r="B54" s="120" t="s">
        <v>760</v>
      </c>
      <c r="C54" s="120" t="s">
        <v>761</v>
      </c>
      <c r="D54" s="120" t="s">
        <v>762</v>
      </c>
      <c r="E54" s="120" t="s">
        <v>763</v>
      </c>
      <c r="F54" s="120" t="s">
        <v>770</v>
      </c>
      <c r="G54" s="120" t="s">
        <v>13</v>
      </c>
      <c r="H54" s="120" t="s">
        <v>29</v>
      </c>
    </row>
    <row r="55" spans="1:8" ht="15.75" thickBot="1" x14ac:dyDescent="0.3">
      <c r="A55" s="116" t="s">
        <v>774</v>
      </c>
      <c r="B55" s="117">
        <v>13000</v>
      </c>
      <c r="C55" s="117"/>
      <c r="D55" s="117">
        <v>13000</v>
      </c>
      <c r="E55" s="117"/>
      <c r="F55" s="117">
        <v>13000</v>
      </c>
      <c r="G55" s="117"/>
      <c r="H55" s="117">
        <f>SUM(B55:G55)</f>
        <v>39000</v>
      </c>
    </row>
    <row r="56" spans="1:8" ht="16.5" thickTop="1" thickBot="1" x14ac:dyDescent="0.3">
      <c r="A56" s="113" t="s">
        <v>29</v>
      </c>
      <c r="B56" s="114">
        <f>SUM(B55)</f>
        <v>13000</v>
      </c>
      <c r="C56" s="114">
        <f t="shared" ref="C56:G56" si="15">SUM(C55)</f>
        <v>0</v>
      </c>
      <c r="D56" s="114">
        <f t="shared" si="15"/>
        <v>13000</v>
      </c>
      <c r="E56" s="114">
        <f t="shared" si="15"/>
        <v>0</v>
      </c>
      <c r="F56" s="114">
        <f t="shared" si="15"/>
        <v>13000</v>
      </c>
      <c r="G56" s="114">
        <f t="shared" si="15"/>
        <v>0</v>
      </c>
      <c r="H56" s="114">
        <f>SUM(H55)</f>
        <v>39000</v>
      </c>
    </row>
    <row r="57" spans="1:8" ht="15.75" thickTop="1" x14ac:dyDescent="0.25">
      <c r="A57" s="275" t="s">
        <v>758</v>
      </c>
      <c r="B57" s="275"/>
      <c r="C57" s="275"/>
      <c r="D57" s="275"/>
      <c r="E57" s="275"/>
      <c r="F57" s="275"/>
      <c r="G57" s="275"/>
      <c r="H57" s="275"/>
    </row>
    <row r="58" spans="1:8" x14ac:dyDescent="0.25">
      <c r="A58" s="120" t="s">
        <v>759</v>
      </c>
      <c r="B58" s="120" t="s">
        <v>760</v>
      </c>
      <c r="C58" s="120" t="s">
        <v>761</v>
      </c>
      <c r="D58" s="120" t="s">
        <v>762</v>
      </c>
      <c r="E58" s="120" t="s">
        <v>763</v>
      </c>
      <c r="F58" s="120" t="s">
        <v>770</v>
      </c>
      <c r="G58" s="120" t="s">
        <v>13</v>
      </c>
      <c r="H58" s="120" t="s">
        <v>29</v>
      </c>
    </row>
    <row r="59" spans="1:8" x14ac:dyDescent="0.25">
      <c r="A59" s="112" t="s">
        <v>775</v>
      </c>
      <c r="B59" s="115">
        <v>350000</v>
      </c>
      <c r="C59" s="115"/>
      <c r="D59" s="115"/>
      <c r="E59" s="115"/>
      <c r="F59" s="115"/>
      <c r="G59" s="115"/>
      <c r="H59" s="115">
        <f>SUM(B59:G59)</f>
        <v>350000</v>
      </c>
    </row>
    <row r="60" spans="1:8" x14ac:dyDescent="0.25">
      <c r="A60" s="112" t="s">
        <v>775</v>
      </c>
      <c r="B60" s="115"/>
      <c r="C60" s="115"/>
      <c r="D60" s="115">
        <v>384000</v>
      </c>
      <c r="E60" s="115"/>
      <c r="F60" s="115"/>
      <c r="G60" s="115"/>
      <c r="H60" s="115">
        <f t="shared" ref="H60:H62" si="16">SUM(B60:G60)</f>
        <v>384000</v>
      </c>
    </row>
    <row r="61" spans="1:8" x14ac:dyDescent="0.25">
      <c r="A61" s="112" t="s">
        <v>775</v>
      </c>
      <c r="B61" s="115">
        <v>25000</v>
      </c>
      <c r="C61" s="115"/>
      <c r="D61" s="115"/>
      <c r="E61" s="115"/>
      <c r="F61" s="115"/>
      <c r="G61" s="115"/>
      <c r="H61" s="115">
        <f t="shared" si="16"/>
        <v>25000</v>
      </c>
    </row>
    <row r="62" spans="1:8" ht="15.75" thickBot="1" x14ac:dyDescent="0.3">
      <c r="A62" s="116" t="s">
        <v>776</v>
      </c>
      <c r="B62" s="117"/>
      <c r="C62" s="117"/>
      <c r="D62" s="117"/>
      <c r="E62" s="117">
        <v>625000</v>
      </c>
      <c r="F62" s="117">
        <v>625000</v>
      </c>
      <c r="G62" s="117"/>
      <c r="H62" s="117">
        <f t="shared" si="16"/>
        <v>1250000</v>
      </c>
    </row>
    <row r="63" spans="1:8" ht="16.5" thickTop="1" thickBot="1" x14ac:dyDescent="0.3">
      <c r="A63" s="113" t="s">
        <v>29</v>
      </c>
      <c r="B63" s="114">
        <f>SUM(B59:B62)</f>
        <v>375000</v>
      </c>
      <c r="C63" s="114">
        <f t="shared" ref="C63:G63" si="17">SUM(C59:C62)</f>
        <v>0</v>
      </c>
      <c r="D63" s="114">
        <f t="shared" si="17"/>
        <v>384000</v>
      </c>
      <c r="E63" s="114">
        <f t="shared" si="17"/>
        <v>625000</v>
      </c>
      <c r="F63" s="114">
        <f t="shared" si="17"/>
        <v>625000</v>
      </c>
      <c r="G63" s="114">
        <f t="shared" si="17"/>
        <v>0</v>
      </c>
      <c r="H63" s="114">
        <f>SUM(H59:H62)</f>
        <v>2009000</v>
      </c>
    </row>
    <row r="64" spans="1:8" ht="15.75" thickTop="1" x14ac:dyDescent="0.25"/>
    <row r="65" spans="2:7" x14ac:dyDescent="0.25">
      <c r="B65" s="110">
        <f>SUM(B63,B56,B48,B52,B34,B26,B12,B6)</f>
        <v>8405986.5</v>
      </c>
      <c r="C65" s="110">
        <f t="shared" ref="C65:G65" si="18">SUM(C63,C56,C48,C52,C34,C26,C12,C6)</f>
        <v>13724022.5</v>
      </c>
      <c r="D65" s="110">
        <f t="shared" si="18"/>
        <v>12376816</v>
      </c>
      <c r="E65" s="110">
        <f t="shared" si="18"/>
        <v>5943989</v>
      </c>
      <c r="F65" s="110">
        <f t="shared" si="18"/>
        <v>638000</v>
      </c>
      <c r="G65" s="110">
        <f t="shared" si="18"/>
        <v>505000</v>
      </c>
    </row>
  </sheetData>
  <mergeCells count="8">
    <mergeCell ref="A53:H53"/>
    <mergeCell ref="A57:H57"/>
    <mergeCell ref="A1:H1"/>
    <mergeCell ref="A7:H7"/>
    <mergeCell ref="A13:H13"/>
    <mergeCell ref="A27:H27"/>
    <mergeCell ref="A35:H35"/>
    <mergeCell ref="A49:H4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1CEA0-0632-4905-B872-930B9AC33954}">
  <sheetPr>
    <pageSetUpPr fitToPage="1"/>
  </sheetPr>
  <dimension ref="A1:H35"/>
  <sheetViews>
    <sheetView workbookViewId="0">
      <selection activeCell="A2" sqref="A2:G2"/>
    </sheetView>
  </sheetViews>
  <sheetFormatPr defaultRowHeight="15" x14ac:dyDescent="0.25"/>
  <cols>
    <col min="1" max="1" width="27.7109375" bestFit="1" customWidth="1"/>
    <col min="2" max="6" width="10.7109375" bestFit="1" customWidth="1"/>
    <col min="7" max="8" width="11.5703125" bestFit="1" customWidth="1"/>
  </cols>
  <sheetData>
    <row r="1" spans="1:8" x14ac:dyDescent="0.25">
      <c r="A1" s="277" t="s">
        <v>695</v>
      </c>
      <c r="B1" s="277"/>
      <c r="C1" s="277"/>
      <c r="D1" s="277"/>
      <c r="E1" s="277"/>
      <c r="F1" s="277"/>
      <c r="G1" s="277"/>
      <c r="H1" s="78"/>
    </row>
    <row r="2" spans="1:8" x14ac:dyDescent="0.25">
      <c r="A2" s="277" t="s">
        <v>797</v>
      </c>
      <c r="B2" s="277"/>
      <c r="C2" s="277"/>
      <c r="D2" s="277"/>
      <c r="E2" s="277"/>
      <c r="F2" s="277"/>
      <c r="G2" s="277"/>
      <c r="H2" s="78"/>
    </row>
    <row r="3" spans="1:8" x14ac:dyDescent="0.25">
      <c r="A3" s="79"/>
      <c r="B3" s="79"/>
      <c r="C3" s="79"/>
      <c r="D3" s="79"/>
      <c r="E3" s="79"/>
      <c r="F3" s="79"/>
      <c r="G3" s="79"/>
      <c r="H3" s="78"/>
    </row>
    <row r="4" spans="1:8" x14ac:dyDescent="0.25">
      <c r="A4" s="277" t="s">
        <v>696</v>
      </c>
      <c r="B4" s="277"/>
      <c r="C4" s="277"/>
      <c r="D4" s="277"/>
      <c r="E4" s="277"/>
      <c r="F4" s="277"/>
      <c r="G4" s="277"/>
      <c r="H4" s="78"/>
    </row>
    <row r="5" spans="1:8" ht="15.75" thickBot="1" x14ac:dyDescent="0.3">
      <c r="A5" s="80"/>
      <c r="B5" s="81" t="s">
        <v>697</v>
      </c>
      <c r="C5" s="81" t="s">
        <v>698</v>
      </c>
      <c r="D5" s="81" t="s">
        <v>699</v>
      </c>
      <c r="E5" s="81" t="s">
        <v>700</v>
      </c>
      <c r="F5" s="81" t="s">
        <v>796</v>
      </c>
      <c r="G5" s="81" t="s">
        <v>13</v>
      </c>
      <c r="H5" s="79"/>
    </row>
    <row r="6" spans="1:8" ht="15.75" thickTop="1" x14ac:dyDescent="0.25">
      <c r="A6" s="82" t="s">
        <v>667</v>
      </c>
      <c r="B6" s="83">
        <f>('Consolidated Master'!I16)</f>
        <v>2000000</v>
      </c>
      <c r="C6" s="83">
        <f>('Consolidated Master'!J16)</f>
        <v>2000000</v>
      </c>
      <c r="D6" s="83">
        <f>('Consolidated Master'!K16)</f>
        <v>2000000</v>
      </c>
      <c r="E6" s="83">
        <f>('Consolidated Master'!L16)</f>
        <v>2000000</v>
      </c>
      <c r="F6" s="83">
        <f>('Consolidated Master'!M16)</f>
        <v>2000000</v>
      </c>
      <c r="G6" s="83">
        <f>('Consolidated Master'!N16)</f>
        <v>0</v>
      </c>
      <c r="H6" s="84"/>
    </row>
    <row r="7" spans="1:8" x14ac:dyDescent="0.25">
      <c r="A7" s="82" t="s">
        <v>701</v>
      </c>
      <c r="B7" s="83">
        <f>('Consolidated Master'!I39)</f>
        <v>125000</v>
      </c>
      <c r="C7" s="83">
        <f>('Consolidated Master'!J39)</f>
        <v>150000</v>
      </c>
      <c r="D7" s="83">
        <f>('Consolidated Master'!K39)</f>
        <v>20000</v>
      </c>
      <c r="E7" s="83">
        <f>('Consolidated Master'!L39)</f>
        <v>0</v>
      </c>
      <c r="F7" s="83">
        <f>('Consolidated Master'!M39)</f>
        <v>20000</v>
      </c>
      <c r="G7" s="83">
        <f>('Consolidated Master'!N39)</f>
        <v>10000</v>
      </c>
      <c r="H7" s="84"/>
    </row>
    <row r="8" spans="1:8" x14ac:dyDescent="0.25">
      <c r="A8" s="82" t="s">
        <v>669</v>
      </c>
      <c r="B8" s="83">
        <f>('Consolidated Master'!I103)</f>
        <v>5922500</v>
      </c>
      <c r="C8" s="83">
        <f>('Consolidated Master'!J103)</f>
        <v>1437760</v>
      </c>
      <c r="D8" s="83">
        <f>('Consolidated Master'!K103)</f>
        <v>2109880</v>
      </c>
      <c r="E8" s="83">
        <f>('Consolidated Master'!L103)</f>
        <v>1036455</v>
      </c>
      <c r="F8" s="83">
        <f>('Consolidated Master'!M103)</f>
        <v>584529</v>
      </c>
      <c r="G8" s="83">
        <f>('Consolidated Master'!N103)</f>
        <v>85312500</v>
      </c>
      <c r="H8" s="84"/>
    </row>
    <row r="9" spans="1:8" x14ac:dyDescent="0.25">
      <c r="A9" s="82" t="s">
        <v>673</v>
      </c>
      <c r="B9" s="83">
        <f>('Consolidated Master'!I229)</f>
        <v>0</v>
      </c>
      <c r="C9" s="83">
        <f>('Consolidated Master'!J229)</f>
        <v>0</v>
      </c>
      <c r="D9" s="83">
        <f>('Consolidated Master'!K229)</f>
        <v>0</v>
      </c>
      <c r="E9" s="83">
        <f>('Consolidated Master'!L229)</f>
        <v>15000</v>
      </c>
      <c r="F9" s="83">
        <f>('Consolidated Master'!M229)</f>
        <v>0</v>
      </c>
      <c r="G9" s="83">
        <f>('Consolidated Master'!N229)</f>
        <v>0</v>
      </c>
      <c r="H9" s="84"/>
    </row>
    <row r="10" spans="1:8" x14ac:dyDescent="0.25">
      <c r="A10" s="82" t="s">
        <v>702</v>
      </c>
      <c r="B10" s="83">
        <f>('Consolidated Master'!I245)</f>
        <v>1000000</v>
      </c>
      <c r="C10" s="83">
        <f>('Consolidated Master'!J245)</f>
        <v>1000000</v>
      </c>
      <c r="D10" s="83">
        <f>('Consolidated Master'!K245)</f>
        <v>1000000</v>
      </c>
      <c r="E10" s="83">
        <f>('Consolidated Master'!L245)</f>
        <v>1000000</v>
      </c>
      <c r="F10" s="83">
        <f>('Consolidated Master'!M245)</f>
        <v>0</v>
      </c>
      <c r="G10" s="83">
        <f>('Consolidated Master'!N245)</f>
        <v>20000000</v>
      </c>
      <c r="H10" s="84"/>
    </row>
    <row r="11" spans="1:8" x14ac:dyDescent="0.25">
      <c r="A11" s="82" t="s">
        <v>675</v>
      </c>
      <c r="B11" s="83">
        <f>('Consolidated Master'!I267)</f>
        <v>136000</v>
      </c>
      <c r="C11" s="83">
        <f>('Consolidated Master'!J267)</f>
        <v>105000</v>
      </c>
      <c r="D11" s="83">
        <f>('Consolidated Master'!K267)</f>
        <v>30000</v>
      </c>
      <c r="E11" s="83">
        <f>('Consolidated Master'!L267)</f>
        <v>115000</v>
      </c>
      <c r="F11" s="83">
        <f>('Consolidated Master'!M267)</f>
        <v>135000</v>
      </c>
      <c r="G11" s="83" t="str">
        <f>('Consolidated Master'!N267)</f>
        <v xml:space="preserve"> $- </v>
      </c>
      <c r="H11" s="84"/>
    </row>
    <row r="12" spans="1:8" x14ac:dyDescent="0.25">
      <c r="A12" s="82" t="s">
        <v>703</v>
      </c>
      <c r="B12" s="83">
        <f>('Consolidated Master'!I313)</f>
        <v>268000</v>
      </c>
      <c r="C12" s="83">
        <f>('Consolidated Master'!J313)</f>
        <v>324500</v>
      </c>
      <c r="D12" s="83">
        <f>('Consolidated Master'!K313)</f>
        <v>70000</v>
      </c>
      <c r="E12" s="83">
        <f>('Consolidated Master'!L313)</f>
        <v>41000</v>
      </c>
      <c r="F12" s="83">
        <f>('Consolidated Master'!M313)</f>
        <v>180800</v>
      </c>
      <c r="G12" s="83">
        <f>('Consolidated Master'!N313)</f>
        <v>0</v>
      </c>
      <c r="H12" s="84"/>
    </row>
    <row r="13" spans="1:8" x14ac:dyDescent="0.25">
      <c r="A13" s="82" t="s">
        <v>495</v>
      </c>
      <c r="B13" s="83">
        <f>('Consolidated Master'!I511)</f>
        <v>3737046</v>
      </c>
      <c r="C13" s="83">
        <f>('Consolidated Master'!J511)</f>
        <v>1898100</v>
      </c>
      <c r="D13" s="83">
        <f>('Consolidated Master'!K511)</f>
        <v>2407600</v>
      </c>
      <c r="E13" s="83">
        <f>('Consolidated Master'!L511)</f>
        <v>2967200</v>
      </c>
      <c r="F13" s="83">
        <f>('Consolidated Master'!M511)</f>
        <v>376900</v>
      </c>
      <c r="G13" s="83">
        <f>('Consolidated Master'!N511)</f>
        <v>1900000</v>
      </c>
      <c r="H13" s="84"/>
    </row>
    <row r="14" spans="1:8" x14ac:dyDescent="0.25">
      <c r="A14" s="82" t="s">
        <v>704</v>
      </c>
      <c r="B14" s="83">
        <f>('Consolidated Master'!I528)</f>
        <v>0</v>
      </c>
      <c r="C14" s="83">
        <f>('Consolidated Master'!J528)</f>
        <v>0</v>
      </c>
      <c r="D14" s="83">
        <f>('Consolidated Master'!K528)</f>
        <v>28000</v>
      </c>
      <c r="E14" s="83">
        <f>('Consolidated Master'!L528)</f>
        <v>0</v>
      </c>
      <c r="F14" s="83">
        <f>('Consolidated Master'!M528)</f>
        <v>0</v>
      </c>
      <c r="G14" s="83">
        <f>('Consolidated Master'!N528)</f>
        <v>0</v>
      </c>
      <c r="H14" s="84"/>
    </row>
    <row r="15" spans="1:8" x14ac:dyDescent="0.25">
      <c r="A15" s="82" t="s">
        <v>535</v>
      </c>
      <c r="B15" s="83">
        <f>('Consolidated Master'!I567)</f>
        <v>11565453</v>
      </c>
      <c r="C15" s="83">
        <f>('Consolidated Master'!J567)</f>
        <v>23150560</v>
      </c>
      <c r="D15" s="83">
        <f>('Consolidated Master'!K567)</f>
        <v>18116478</v>
      </c>
      <c r="E15" s="83">
        <f>('Consolidated Master'!L567)</f>
        <v>11167500</v>
      </c>
      <c r="F15" s="83">
        <f>('Consolidated Master'!M567)</f>
        <v>3775000</v>
      </c>
      <c r="G15" s="83">
        <f>('Consolidated Master'!N567)</f>
        <v>11500000</v>
      </c>
      <c r="H15" s="84"/>
    </row>
    <row r="16" spans="1:8" x14ac:dyDescent="0.25">
      <c r="A16" s="82" t="s">
        <v>705</v>
      </c>
      <c r="B16" s="83">
        <f>('Consolidated Master'!I641)</f>
        <v>391000</v>
      </c>
      <c r="C16" s="83">
        <f>('Consolidated Master'!J641)</f>
        <v>226000</v>
      </c>
      <c r="D16" s="83">
        <f>('Consolidated Master'!K641)</f>
        <v>226000</v>
      </c>
      <c r="E16" s="83">
        <f>('Consolidated Master'!L641)</f>
        <v>226000</v>
      </c>
      <c r="F16" s="83">
        <f>('Consolidated Master'!M641)</f>
        <v>226000</v>
      </c>
      <c r="G16" s="83">
        <f>('Consolidated Master'!N641)</f>
        <v>0</v>
      </c>
      <c r="H16" s="84"/>
    </row>
    <row r="17" spans="1:8" x14ac:dyDescent="0.25">
      <c r="A17" s="82" t="s">
        <v>706</v>
      </c>
      <c r="B17" s="83">
        <f>('Consolidated Master'!I665)</f>
        <v>1380500</v>
      </c>
      <c r="C17" s="83">
        <f>('Consolidated Master'!J665)</f>
        <v>1255800</v>
      </c>
      <c r="D17" s="83">
        <f>('Consolidated Master'!K665)</f>
        <v>870800</v>
      </c>
      <c r="E17" s="83">
        <f>('Consolidated Master'!L665)</f>
        <v>872500</v>
      </c>
      <c r="F17" s="83">
        <f>('Consolidated Master'!M665)</f>
        <v>0</v>
      </c>
      <c r="G17" s="83">
        <f>('Consolidated Master'!N665)</f>
        <v>0</v>
      </c>
      <c r="H17" s="84"/>
    </row>
    <row r="18" spans="1:8" x14ac:dyDescent="0.25">
      <c r="A18" s="82" t="s">
        <v>707</v>
      </c>
      <c r="B18" s="83">
        <f>('Consolidated Master'!I683)</f>
        <v>0</v>
      </c>
      <c r="C18" s="83">
        <f>('Consolidated Master'!J683)</f>
        <v>0</v>
      </c>
      <c r="D18" s="83">
        <f>('Consolidated Master'!K683)</f>
        <v>0</v>
      </c>
      <c r="E18" s="83">
        <f>('Consolidated Master'!L683)</f>
        <v>0</v>
      </c>
      <c r="F18" s="83">
        <f>('Consolidated Master'!M683)</f>
        <v>0</v>
      </c>
      <c r="G18" s="83">
        <f>('Consolidated Master'!N683)</f>
        <v>150000</v>
      </c>
      <c r="H18" s="84"/>
    </row>
    <row r="19" spans="1:8" x14ac:dyDescent="0.25">
      <c r="A19" s="82" t="s">
        <v>708</v>
      </c>
      <c r="B19" s="83">
        <f>('Consolidated Master'!I703)</f>
        <v>393000</v>
      </c>
      <c r="C19" s="83">
        <f>('Consolidated Master'!J703)</f>
        <v>76000</v>
      </c>
      <c r="D19" s="83">
        <f>('Consolidated Master'!K703)</f>
        <v>88000</v>
      </c>
      <c r="E19" s="83">
        <f>('Consolidated Master'!L703)</f>
        <v>26000</v>
      </c>
      <c r="F19" s="83">
        <f>('Consolidated Master'!M703)</f>
        <v>0</v>
      </c>
      <c r="G19" s="83">
        <f>('Consolidated Master'!N703)</f>
        <v>0</v>
      </c>
      <c r="H19" s="84"/>
    </row>
    <row r="20" spans="1:8" x14ac:dyDescent="0.25">
      <c r="A20" s="85" t="s">
        <v>709</v>
      </c>
      <c r="B20" s="83">
        <f>('Consolidated Master'!I184)</f>
        <v>1876500</v>
      </c>
      <c r="C20" s="83">
        <f>('Consolidated Master'!J184)</f>
        <v>5520500</v>
      </c>
      <c r="D20" s="83">
        <f>('Consolidated Master'!K184)</f>
        <v>301500</v>
      </c>
      <c r="E20" s="83">
        <f>('Consolidated Master'!L184)</f>
        <v>212000</v>
      </c>
      <c r="F20" s="83">
        <f>('Consolidated Master'!M184)</f>
        <v>201000</v>
      </c>
      <c r="G20" s="83">
        <f>('Consolidated Master'!N184)</f>
        <v>12400000</v>
      </c>
      <c r="H20" s="84"/>
    </row>
    <row r="21" spans="1:8" x14ac:dyDescent="0.25">
      <c r="A21" s="85" t="s">
        <v>710</v>
      </c>
      <c r="B21" s="83">
        <f>('Consolidated Master'!I212)</f>
        <v>328000</v>
      </c>
      <c r="C21" s="83">
        <f>('Consolidated Master'!J212)</f>
        <v>610000</v>
      </c>
      <c r="D21" s="83">
        <f>('Consolidated Master'!K212)</f>
        <v>345000</v>
      </c>
      <c r="E21" s="83">
        <f>('Consolidated Master'!L212)</f>
        <v>335000</v>
      </c>
      <c r="F21" s="83">
        <f>('Consolidated Master'!M212)</f>
        <v>35000</v>
      </c>
      <c r="G21" s="83">
        <f>('Consolidated Master'!N212)</f>
        <v>0</v>
      </c>
      <c r="H21" s="84"/>
    </row>
    <row r="22" spans="1:8" x14ac:dyDescent="0.25">
      <c r="A22" s="85" t="s">
        <v>711</v>
      </c>
      <c r="B22" s="83">
        <f>('Consolidated Master'!I593)</f>
        <v>750000</v>
      </c>
      <c r="C22" s="83">
        <f>('Consolidated Master'!J593)</f>
        <v>3866000</v>
      </c>
      <c r="D22" s="83">
        <f>('Consolidated Master'!K593)</f>
        <v>775000</v>
      </c>
      <c r="E22" s="83">
        <f>('Consolidated Master'!L593)</f>
        <v>625000</v>
      </c>
      <c r="F22" s="83">
        <f>('Consolidated Master'!M593)</f>
        <v>150000</v>
      </c>
      <c r="G22" s="83">
        <f>('Consolidated Master'!N593)</f>
        <v>625000</v>
      </c>
      <c r="H22" s="84"/>
    </row>
    <row r="23" spans="1:8" x14ac:dyDescent="0.25">
      <c r="A23" s="85" t="s">
        <v>712</v>
      </c>
      <c r="B23" s="83">
        <f>('Consolidated Master'!I477)</f>
        <v>6718000</v>
      </c>
      <c r="C23" s="83">
        <f>('Consolidated Master'!J477)</f>
        <v>8148000</v>
      </c>
      <c r="D23" s="83">
        <f>('Consolidated Master'!K477)</f>
        <v>3677000</v>
      </c>
      <c r="E23" s="83">
        <f>('Consolidated Master'!L477)</f>
        <v>1006000</v>
      </c>
      <c r="F23" s="83">
        <f>('Consolidated Master'!M477)</f>
        <v>352000</v>
      </c>
      <c r="G23" s="83">
        <f>('Consolidated Master'!N477)</f>
        <v>9033500</v>
      </c>
      <c r="H23" s="84"/>
    </row>
    <row r="24" spans="1:8" x14ac:dyDescent="0.25">
      <c r="A24" s="85" t="s">
        <v>713</v>
      </c>
      <c r="B24" s="83">
        <f>('Consolidated Master'!I738)</f>
        <v>908200</v>
      </c>
      <c r="C24" s="83">
        <f>('Consolidated Master'!J738)</f>
        <v>556000</v>
      </c>
      <c r="D24" s="83">
        <f>('Consolidated Master'!K738)</f>
        <v>526000</v>
      </c>
      <c r="E24" s="83">
        <f>('Consolidated Master'!L738)</f>
        <v>951000</v>
      </c>
      <c r="F24" s="83">
        <f>('Consolidated Master'!M738)</f>
        <v>1049000</v>
      </c>
      <c r="G24" s="83">
        <f>('Consolidated Master'!N738)</f>
        <v>515000</v>
      </c>
      <c r="H24" s="84"/>
    </row>
    <row r="25" spans="1:8" x14ac:dyDescent="0.25">
      <c r="A25" s="85" t="s">
        <v>714</v>
      </c>
      <c r="B25" s="83">
        <f>('Consolidated Master'!I137)</f>
        <v>512000</v>
      </c>
      <c r="C25" s="83">
        <f>('Consolidated Master'!J137)</f>
        <v>470000</v>
      </c>
      <c r="D25" s="83">
        <f>('Consolidated Master'!K137)</f>
        <v>168000</v>
      </c>
      <c r="E25" s="83">
        <f>('Consolidated Master'!L137)</f>
        <v>283000</v>
      </c>
      <c r="F25" s="83">
        <f>('Consolidated Master'!M137)</f>
        <v>810000</v>
      </c>
      <c r="G25" s="83">
        <f>('Consolidated Master'!N137)</f>
        <v>30125000</v>
      </c>
      <c r="H25" s="84"/>
    </row>
    <row r="26" spans="1:8" ht="15.75" thickBot="1" x14ac:dyDescent="0.3">
      <c r="A26" s="86" t="s">
        <v>715</v>
      </c>
      <c r="B26" s="87">
        <f>('Consolidated Master'!I614)</f>
        <v>370000</v>
      </c>
      <c r="C26" s="87">
        <f>('Consolidated Master'!J614)</f>
        <v>200000</v>
      </c>
      <c r="D26" s="87">
        <f>('Consolidated Master'!K614)</f>
        <v>0</v>
      </c>
      <c r="E26" s="87">
        <f>('Consolidated Master'!L614)</f>
        <v>0</v>
      </c>
      <c r="F26" s="87">
        <f>('Consolidated Master'!M614)</f>
        <v>0</v>
      </c>
      <c r="G26" s="87">
        <f>('Consolidated Master'!N614)</f>
        <v>450000</v>
      </c>
      <c r="H26" s="88"/>
    </row>
    <row r="27" spans="1:8" ht="15.75" thickTop="1" x14ac:dyDescent="0.25">
      <c r="A27" s="78"/>
      <c r="B27" s="78"/>
      <c r="C27" s="78"/>
      <c r="D27" s="78"/>
      <c r="E27" s="78"/>
      <c r="F27" s="78"/>
      <c r="G27" s="78"/>
      <c r="H27" s="78"/>
    </row>
    <row r="28" spans="1:8" x14ac:dyDescent="0.25">
      <c r="A28" s="78"/>
      <c r="B28" s="277"/>
      <c r="C28" s="277"/>
      <c r="D28" s="277"/>
      <c r="E28" s="277"/>
      <c r="F28" s="277"/>
      <c r="G28" s="277"/>
      <c r="H28" s="78"/>
    </row>
    <row r="29" spans="1:8" ht="15.75" thickBot="1" x14ac:dyDescent="0.3">
      <c r="A29" s="79"/>
      <c r="B29" s="81" t="s">
        <v>697</v>
      </c>
      <c r="C29" s="81" t="s">
        <v>698</v>
      </c>
      <c r="D29" s="81" t="s">
        <v>699</v>
      </c>
      <c r="E29" s="81" t="s">
        <v>700</v>
      </c>
      <c r="F29" s="81" t="s">
        <v>796</v>
      </c>
      <c r="G29" s="81" t="s">
        <v>13</v>
      </c>
      <c r="H29" s="79"/>
    </row>
    <row r="30" spans="1:8" ht="15.75" thickTop="1" x14ac:dyDescent="0.25">
      <c r="A30" s="85" t="s">
        <v>716</v>
      </c>
      <c r="B30" s="83">
        <f>SUM(B6:B26)</f>
        <v>38381199</v>
      </c>
      <c r="C30" s="83">
        <f t="shared" ref="C30:D30" si="0">SUM(C6:C26)</f>
        <v>50994220</v>
      </c>
      <c r="D30" s="83">
        <f t="shared" si="0"/>
        <v>32759258</v>
      </c>
      <c r="E30" s="83">
        <f>SUM(E6:E26)</f>
        <v>22878655</v>
      </c>
      <c r="F30" s="83">
        <f>SUM(F6:F26)</f>
        <v>9895229</v>
      </c>
      <c r="G30" s="83">
        <f>SUM(G6:G26)</f>
        <v>172021000</v>
      </c>
      <c r="H30" s="121"/>
    </row>
    <row r="31" spans="1:8" x14ac:dyDescent="0.25">
      <c r="A31" s="85" t="s">
        <v>717</v>
      </c>
      <c r="B31" s="83">
        <f>('Outside Funding'!B65)</f>
        <v>8405986.5</v>
      </c>
      <c r="C31" s="83">
        <f>('Outside Funding'!C65)</f>
        <v>13724022.5</v>
      </c>
      <c r="D31" s="83">
        <f>('Outside Funding'!D65)</f>
        <v>12376816</v>
      </c>
      <c r="E31" s="83">
        <f>('Outside Funding'!E65)</f>
        <v>5943989</v>
      </c>
      <c r="F31" s="83">
        <f>('Outside Funding'!F65)</f>
        <v>638000</v>
      </c>
      <c r="G31" s="83">
        <f>('Outside Funding'!G65)</f>
        <v>505000</v>
      </c>
      <c r="H31" s="121"/>
    </row>
    <row r="32" spans="1:8" x14ac:dyDescent="0.25">
      <c r="A32" s="85" t="s">
        <v>718</v>
      </c>
      <c r="B32" s="83">
        <f>(B30-B31)</f>
        <v>29975212.5</v>
      </c>
      <c r="C32" s="83">
        <f t="shared" ref="C32:G32" si="1">(C30-C31)</f>
        <v>37270197.5</v>
      </c>
      <c r="D32" s="83">
        <f t="shared" si="1"/>
        <v>20382442</v>
      </c>
      <c r="E32" s="83">
        <f t="shared" si="1"/>
        <v>16934666</v>
      </c>
      <c r="F32" s="83">
        <f t="shared" si="1"/>
        <v>9257229</v>
      </c>
      <c r="G32" s="83">
        <f t="shared" si="1"/>
        <v>171516000</v>
      </c>
      <c r="H32" s="121"/>
    </row>
    <row r="33" spans="1:8" x14ac:dyDescent="0.25">
      <c r="A33" s="78"/>
      <c r="B33" s="78"/>
      <c r="C33" s="78"/>
      <c r="D33" s="78"/>
      <c r="E33" s="78"/>
      <c r="F33" s="78"/>
      <c r="G33" s="78"/>
      <c r="H33" s="78"/>
    </row>
    <row r="34" spans="1:8" x14ac:dyDescent="0.25">
      <c r="A34" s="122" t="s">
        <v>831</v>
      </c>
      <c r="B34" s="89">
        <f>(B30/(SUM($B30:$G30)))</f>
        <v>0.11739898613817916</v>
      </c>
      <c r="C34" s="89">
        <f t="shared" ref="C34:G34" si="2">(C30/(SUM($B30:$G30)))</f>
        <v>0.15597922636307582</v>
      </c>
      <c r="D34" s="89">
        <f t="shared" si="2"/>
        <v>0.10020280178946558</v>
      </c>
      <c r="E34" s="89">
        <f t="shared" si="2"/>
        <v>6.9980380269130824E-2</v>
      </c>
      <c r="F34" s="89">
        <f t="shared" si="2"/>
        <v>3.0267158985968847E-2</v>
      </c>
      <c r="G34" s="89">
        <f t="shared" si="2"/>
        <v>0.52617144645417979</v>
      </c>
      <c r="H34" s="78"/>
    </row>
    <row r="35" spans="1:8" x14ac:dyDescent="0.25">
      <c r="A35" s="122" t="s">
        <v>832</v>
      </c>
      <c r="B35" s="89">
        <f>(B31/(SUM($B31:$G31)))</f>
        <v>0.20209703539088769</v>
      </c>
      <c r="C35" s="89">
        <f t="shared" ref="C35:G35" si="3">(C31/(SUM($B31:$G31)))</f>
        <v>0.32995345173202917</v>
      </c>
      <c r="D35" s="89">
        <f t="shared" si="3"/>
        <v>0.29756386370338628</v>
      </c>
      <c r="E35" s="89">
        <f t="shared" si="3"/>
        <v>0.14290560129927013</v>
      </c>
      <c r="F35" s="89">
        <f t="shared" si="3"/>
        <v>1.5338819373477027E-2</v>
      </c>
      <c r="G35" s="89">
        <f t="shared" si="3"/>
        <v>1.2141228500949685E-2</v>
      </c>
      <c r="H35" s="78"/>
    </row>
  </sheetData>
  <mergeCells count="4">
    <mergeCell ref="A1:G1"/>
    <mergeCell ref="A2:G2"/>
    <mergeCell ref="A4:G4"/>
    <mergeCell ref="B28:G28"/>
  </mergeCells>
  <pageMargins left="0.7" right="0.7" top="0.75" bottom="0.75" header="0.3" footer="0.3"/>
  <pageSetup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F8F09-988E-4323-8ABF-6F6F53811E05}">
  <sheetPr>
    <pageSetUpPr fitToPage="1"/>
  </sheetPr>
  <dimension ref="A1"/>
  <sheetViews>
    <sheetView workbookViewId="0">
      <selection activeCell="L3" sqref="L3"/>
    </sheetView>
  </sheetViews>
  <sheetFormatPr defaultRowHeight="15" x14ac:dyDescent="0.25"/>
  <sheetData/>
  <pageMargins left="0.7" right="0.7" top="0.75" bottom="0.75" header="0.3" footer="0.3"/>
  <pageSetup scale="64"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E3CB2-6A5F-47C9-BA34-DDFEB2556D80}">
  <sheetPr>
    <pageSetUpPr fitToPage="1"/>
  </sheetPr>
  <dimension ref="A1:I118"/>
  <sheetViews>
    <sheetView workbookViewId="0"/>
  </sheetViews>
  <sheetFormatPr defaultRowHeight="15" x14ac:dyDescent="0.25"/>
  <cols>
    <col min="2" max="2" width="21" bestFit="1" customWidth="1"/>
    <col min="3" max="6" width="10.7109375" bestFit="1" customWidth="1"/>
    <col min="7" max="7" width="9.85546875" bestFit="1" customWidth="1"/>
    <col min="8" max="8" width="10.7109375" bestFit="1" customWidth="1"/>
    <col min="9" max="9" width="11.5703125" bestFit="1" customWidth="1"/>
  </cols>
  <sheetData>
    <row r="1" spans="1:9" x14ac:dyDescent="0.25">
      <c r="A1" s="123"/>
      <c r="B1" s="279" t="s">
        <v>695</v>
      </c>
      <c r="C1" s="279"/>
      <c r="D1" s="279"/>
      <c r="E1" s="279"/>
      <c r="F1" s="279"/>
      <c r="G1" s="279"/>
      <c r="H1" s="279"/>
      <c r="I1" s="78"/>
    </row>
    <row r="2" spans="1:9" x14ac:dyDescent="0.25">
      <c r="A2" s="123"/>
      <c r="B2" s="279" t="s">
        <v>797</v>
      </c>
      <c r="C2" s="279"/>
      <c r="D2" s="279"/>
      <c r="E2" s="279"/>
      <c r="F2" s="279"/>
      <c r="G2" s="279"/>
      <c r="H2" s="279"/>
      <c r="I2" s="78"/>
    </row>
    <row r="3" spans="1:9" ht="15.75" thickBot="1" x14ac:dyDescent="0.3">
      <c r="A3" s="123"/>
      <c r="B3" s="278" t="s">
        <v>777</v>
      </c>
      <c r="C3" s="278"/>
      <c r="D3" s="278"/>
      <c r="E3" s="278"/>
      <c r="F3" s="278"/>
      <c r="G3" s="278"/>
      <c r="H3" s="278"/>
      <c r="I3" s="124"/>
    </row>
    <row r="4" spans="1:9" ht="16.5" thickTop="1" thickBot="1" x14ac:dyDescent="0.3">
      <c r="A4" s="123"/>
      <c r="B4" s="278" t="s">
        <v>778</v>
      </c>
      <c r="C4" s="278"/>
      <c r="D4" s="278"/>
      <c r="E4" s="278"/>
      <c r="F4" s="278"/>
      <c r="G4" s="278"/>
      <c r="H4" s="278"/>
      <c r="I4" s="78"/>
    </row>
    <row r="5" spans="1:9" ht="15.75" thickTop="1" x14ac:dyDescent="0.25">
      <c r="A5" s="123"/>
      <c r="B5" s="125"/>
      <c r="C5" s="125"/>
      <c r="D5" s="125"/>
      <c r="E5" s="125"/>
      <c r="F5" s="125"/>
      <c r="G5" s="125"/>
      <c r="H5" s="125"/>
      <c r="I5" s="126"/>
    </row>
    <row r="6" spans="1:9" ht="15.75" thickBot="1" x14ac:dyDescent="0.3">
      <c r="A6" s="123"/>
      <c r="B6" s="125"/>
      <c r="C6" s="81" t="s">
        <v>697</v>
      </c>
      <c r="D6" s="81" t="s">
        <v>698</v>
      </c>
      <c r="E6" s="81" t="s">
        <v>699</v>
      </c>
      <c r="F6" s="81" t="s">
        <v>700</v>
      </c>
      <c r="G6" s="81" t="s">
        <v>796</v>
      </c>
      <c r="H6" s="81" t="s">
        <v>13</v>
      </c>
      <c r="I6" s="125" t="s">
        <v>29</v>
      </c>
    </row>
    <row r="7" spans="1:9" ht="15.75" thickTop="1" x14ac:dyDescent="0.25">
      <c r="A7" s="127"/>
      <c r="B7" s="128" t="s">
        <v>667</v>
      </c>
      <c r="C7" s="129">
        <f>('Consolidated Master'!I6)</f>
        <v>2000000</v>
      </c>
      <c r="D7" s="129">
        <f>('Consolidated Master'!J6)</f>
        <v>2000000</v>
      </c>
      <c r="E7" s="129">
        <f>('Consolidated Master'!K6)</f>
        <v>2000000</v>
      </c>
      <c r="F7" s="129">
        <f>('Consolidated Master'!L6)</f>
        <v>2000000</v>
      </c>
      <c r="G7" s="129">
        <f>('Consolidated Master'!M6)</f>
        <v>2000000</v>
      </c>
      <c r="H7" s="129">
        <f>('Consolidated Master'!N6)</f>
        <v>0</v>
      </c>
      <c r="I7" s="130">
        <f t="shared" ref="I7:I27" si="0">SUM(C7:H7)</f>
        <v>10000000</v>
      </c>
    </row>
    <row r="8" spans="1:9" x14ac:dyDescent="0.25">
      <c r="A8" s="127"/>
      <c r="B8" s="128" t="s">
        <v>701</v>
      </c>
      <c r="C8" s="129">
        <f>('Consolidated Master'!I22)</f>
        <v>0</v>
      </c>
      <c r="D8" s="129">
        <f>('Consolidated Master'!J22)</f>
        <v>120000</v>
      </c>
      <c r="E8" s="129">
        <f>('Consolidated Master'!K22)</f>
        <v>0</v>
      </c>
      <c r="F8" s="129">
        <f>('Consolidated Master'!L22)</f>
        <v>0</v>
      </c>
      <c r="G8" s="129">
        <f>('Consolidated Master'!M22)</f>
        <v>0</v>
      </c>
      <c r="H8" s="129">
        <f>('Consolidated Master'!N22)</f>
        <v>0</v>
      </c>
      <c r="I8" s="131">
        <f t="shared" si="0"/>
        <v>120000</v>
      </c>
    </row>
    <row r="9" spans="1:9" x14ac:dyDescent="0.25">
      <c r="A9" s="127"/>
      <c r="B9" s="128" t="s">
        <v>669</v>
      </c>
      <c r="C9" s="129">
        <f>('Consolidated Master'!I49)</f>
        <v>500000</v>
      </c>
      <c r="D9" s="129">
        <f>('Consolidated Master'!J49)</f>
        <v>0</v>
      </c>
      <c r="E9" s="129">
        <f>('Consolidated Master'!K49)</f>
        <v>0</v>
      </c>
      <c r="F9" s="129">
        <f>('Consolidated Master'!L49)</f>
        <v>0</v>
      </c>
      <c r="G9" s="129">
        <f>('Consolidated Master'!M49)</f>
        <v>0</v>
      </c>
      <c r="H9" s="129">
        <f>('Consolidated Master'!N49)</f>
        <v>20000000</v>
      </c>
      <c r="I9" s="131">
        <f t="shared" si="0"/>
        <v>20500000</v>
      </c>
    </row>
    <row r="10" spans="1:9" x14ac:dyDescent="0.25">
      <c r="A10" s="127"/>
      <c r="B10" s="128" t="s">
        <v>673</v>
      </c>
      <c r="C10" s="129">
        <f>('Consolidated Master'!I218)</f>
        <v>0</v>
      </c>
      <c r="D10" s="129">
        <f>('Consolidated Master'!J218)</f>
        <v>0</v>
      </c>
      <c r="E10" s="129">
        <f>('Consolidated Master'!K218)</f>
        <v>0</v>
      </c>
      <c r="F10" s="129">
        <f>('Consolidated Master'!L218)</f>
        <v>0</v>
      </c>
      <c r="G10" s="129">
        <f>('Consolidated Master'!M218)</f>
        <v>0</v>
      </c>
      <c r="H10" s="129">
        <f>('Consolidated Master'!N218)</f>
        <v>0</v>
      </c>
      <c r="I10" s="131">
        <f t="shared" si="0"/>
        <v>0</v>
      </c>
    </row>
    <row r="11" spans="1:9" x14ac:dyDescent="0.25">
      <c r="A11" s="127"/>
      <c r="B11" s="128" t="s">
        <v>702</v>
      </c>
      <c r="C11" s="129">
        <f>('Consolidated Master'!I235)</f>
        <v>1000000</v>
      </c>
      <c r="D11" s="129">
        <f>('Consolidated Master'!J235)</f>
        <v>1000000</v>
      </c>
      <c r="E11" s="129">
        <f>('Consolidated Master'!K235)</f>
        <v>1000000</v>
      </c>
      <c r="F11" s="129">
        <f>('Consolidated Master'!L235)</f>
        <v>1000000</v>
      </c>
      <c r="G11" s="129">
        <f>('Consolidated Master'!M235)</f>
        <v>0</v>
      </c>
      <c r="H11" s="129">
        <f>('Consolidated Master'!N235)</f>
        <v>20000000</v>
      </c>
      <c r="I11" s="131">
        <f t="shared" si="0"/>
        <v>24000000</v>
      </c>
    </row>
    <row r="12" spans="1:9" x14ac:dyDescent="0.25">
      <c r="A12" s="132" t="s">
        <v>779</v>
      </c>
      <c r="B12" s="128" t="s">
        <v>675</v>
      </c>
      <c r="C12" s="129">
        <f>('Consolidated Master'!I252)</f>
        <v>0</v>
      </c>
      <c r="D12" s="129">
        <f>('Consolidated Master'!J252)</f>
        <v>0</v>
      </c>
      <c r="E12" s="129">
        <f>('Consolidated Master'!K252)</f>
        <v>0</v>
      </c>
      <c r="F12" s="129">
        <f>('Consolidated Master'!L252)</f>
        <v>0</v>
      </c>
      <c r="G12" s="129">
        <f>('Consolidated Master'!M252)</f>
        <v>0</v>
      </c>
      <c r="H12" s="129">
        <f>('Consolidated Master'!N252)</f>
        <v>0</v>
      </c>
      <c r="I12" s="131">
        <f t="shared" si="0"/>
        <v>0</v>
      </c>
    </row>
    <row r="13" spans="1:9" x14ac:dyDescent="0.25">
      <c r="A13" s="132"/>
      <c r="B13" s="128" t="s">
        <v>703</v>
      </c>
      <c r="C13" s="129">
        <f>('Consolidated Master'!I277)</f>
        <v>64500</v>
      </c>
      <c r="D13" s="129">
        <f>('Consolidated Master'!J277)</f>
        <v>0</v>
      </c>
      <c r="E13" s="129">
        <f>('Consolidated Master'!K277)</f>
        <v>0</v>
      </c>
      <c r="F13" s="129">
        <f>('Consolidated Master'!L277)</f>
        <v>0</v>
      </c>
      <c r="G13" s="129">
        <f>('Consolidated Master'!M277)</f>
        <v>0</v>
      </c>
      <c r="H13" s="129">
        <f>('Consolidated Master'!N277)</f>
        <v>0</v>
      </c>
      <c r="I13" s="131">
        <f t="shared" si="0"/>
        <v>64500</v>
      </c>
    </row>
    <row r="14" spans="1:9" x14ac:dyDescent="0.25">
      <c r="A14" s="127"/>
      <c r="B14" s="128" t="s">
        <v>495</v>
      </c>
      <c r="C14" s="129">
        <f>('Consolidated Master'!I496)</f>
        <v>3117946</v>
      </c>
      <c r="D14" s="129">
        <f>('Consolidated Master'!J496)</f>
        <v>1585000</v>
      </c>
      <c r="E14" s="129">
        <f>('Consolidated Master'!K496)</f>
        <v>2085000</v>
      </c>
      <c r="F14" s="129">
        <f>('Consolidated Master'!L496)</f>
        <v>2635000</v>
      </c>
      <c r="G14" s="129">
        <f>('Consolidated Master'!M496)</f>
        <v>35000</v>
      </c>
      <c r="H14" s="129">
        <f>('Consolidated Master'!N496)</f>
        <v>1900000</v>
      </c>
      <c r="I14" s="131">
        <f t="shared" si="0"/>
        <v>11357946</v>
      </c>
    </row>
    <row r="15" spans="1:9" x14ac:dyDescent="0.25">
      <c r="A15" s="127"/>
      <c r="B15" s="128" t="s">
        <v>704</v>
      </c>
      <c r="C15" s="129">
        <f>('Consolidated Master'!I518)</f>
        <v>0</v>
      </c>
      <c r="D15" s="129">
        <f>('Consolidated Master'!J518)</f>
        <v>0</v>
      </c>
      <c r="E15" s="129">
        <f>('Consolidated Master'!K518)</f>
        <v>0</v>
      </c>
      <c r="F15" s="129">
        <f>('Consolidated Master'!L518)</f>
        <v>0</v>
      </c>
      <c r="G15" s="129">
        <f>('Consolidated Master'!M518)</f>
        <v>0</v>
      </c>
      <c r="H15" s="129">
        <f>('Consolidated Master'!N518)</f>
        <v>0</v>
      </c>
      <c r="I15" s="131">
        <f t="shared" si="0"/>
        <v>0</v>
      </c>
    </row>
    <row r="16" spans="1:9" x14ac:dyDescent="0.25">
      <c r="A16" s="127"/>
      <c r="B16" s="128" t="s">
        <v>535</v>
      </c>
      <c r="C16" s="129">
        <f>('Consolidated Master'!I553)</f>
        <v>6985613</v>
      </c>
      <c r="D16" s="129">
        <f>('Consolidated Master'!J553)</f>
        <v>19951060</v>
      </c>
      <c r="E16" s="129">
        <f>('Consolidated Master'!K553)</f>
        <v>15185228</v>
      </c>
      <c r="F16" s="129">
        <f>('Consolidated Master'!L553)</f>
        <v>9450000</v>
      </c>
      <c r="G16" s="129">
        <f>('Consolidated Master'!M553)</f>
        <v>0</v>
      </c>
      <c r="H16" s="129">
        <f>('Consolidated Master'!N553)</f>
        <v>11500000</v>
      </c>
      <c r="I16" s="131">
        <f t="shared" si="0"/>
        <v>63071901</v>
      </c>
    </row>
    <row r="17" spans="1:9" x14ac:dyDescent="0.25">
      <c r="A17" s="127"/>
      <c r="B17" s="128" t="s">
        <v>705</v>
      </c>
      <c r="C17" s="129">
        <f>('Consolidated Master'!I623)</f>
        <v>0</v>
      </c>
      <c r="D17" s="129">
        <f>('Consolidated Master'!J623)</f>
        <v>0</v>
      </c>
      <c r="E17" s="129">
        <f>('Consolidated Master'!K623)</f>
        <v>0</v>
      </c>
      <c r="F17" s="129">
        <f>('Consolidated Master'!L623)</f>
        <v>0</v>
      </c>
      <c r="G17" s="129">
        <f>('Consolidated Master'!M623)</f>
        <v>0</v>
      </c>
      <c r="H17" s="129">
        <f>('Consolidated Master'!N623)</f>
        <v>0</v>
      </c>
      <c r="I17" s="131">
        <f t="shared" si="0"/>
        <v>0</v>
      </c>
    </row>
    <row r="18" spans="1:9" x14ac:dyDescent="0.25">
      <c r="A18" s="127"/>
      <c r="B18" s="128" t="s">
        <v>706</v>
      </c>
      <c r="C18" s="129">
        <f>('Consolidated Master'!I649)</f>
        <v>880500</v>
      </c>
      <c r="D18" s="129">
        <f>('Consolidated Master'!J649)</f>
        <v>870800</v>
      </c>
      <c r="E18" s="129">
        <f>('Consolidated Master'!K649)</f>
        <v>870800</v>
      </c>
      <c r="F18" s="129">
        <f>('Consolidated Master'!L649)</f>
        <v>580500</v>
      </c>
      <c r="G18" s="129">
        <f>('Consolidated Master'!M649)</f>
        <v>0</v>
      </c>
      <c r="H18" s="129">
        <f>('Consolidated Master'!N649)</f>
        <v>0</v>
      </c>
      <c r="I18" s="131">
        <f t="shared" si="0"/>
        <v>3202600</v>
      </c>
    </row>
    <row r="19" spans="1:9" x14ac:dyDescent="0.25">
      <c r="A19" s="127"/>
      <c r="B19" s="128" t="s">
        <v>707</v>
      </c>
      <c r="C19" s="129">
        <f>('Consolidated Master'!I671)</f>
        <v>0</v>
      </c>
      <c r="D19" s="129">
        <f>('Consolidated Master'!J671)</f>
        <v>0</v>
      </c>
      <c r="E19" s="129">
        <f>('Consolidated Master'!K671)</f>
        <v>0</v>
      </c>
      <c r="F19" s="129">
        <f>('Consolidated Master'!L671)</f>
        <v>0</v>
      </c>
      <c r="G19" s="129">
        <f>('Consolidated Master'!M671)</f>
        <v>0</v>
      </c>
      <c r="H19" s="129">
        <f>('Consolidated Master'!N671)</f>
        <v>150000</v>
      </c>
      <c r="I19" s="131">
        <f t="shared" si="0"/>
        <v>150000</v>
      </c>
    </row>
    <row r="20" spans="1:9" x14ac:dyDescent="0.25">
      <c r="A20" s="127"/>
      <c r="B20" s="128" t="s">
        <v>708</v>
      </c>
      <c r="C20" s="129">
        <f>('Consolidated Master'!I690)</f>
        <v>0</v>
      </c>
      <c r="D20" s="129">
        <f>('Consolidated Master'!J690)</f>
        <v>0</v>
      </c>
      <c r="E20" s="129">
        <f>('Consolidated Master'!K690)</f>
        <v>0</v>
      </c>
      <c r="F20" s="129">
        <f>('Consolidated Master'!L690)</f>
        <v>0</v>
      </c>
      <c r="G20" s="129">
        <f>('Consolidated Master'!M690)</f>
        <v>0</v>
      </c>
      <c r="H20" s="129">
        <f>('Consolidated Master'!N690)</f>
        <v>0</v>
      </c>
      <c r="I20" s="131">
        <f t="shared" si="0"/>
        <v>0</v>
      </c>
    </row>
    <row r="21" spans="1:9" x14ac:dyDescent="0.25">
      <c r="A21" s="133" t="s">
        <v>780</v>
      </c>
      <c r="B21" s="128" t="s">
        <v>781</v>
      </c>
      <c r="C21" s="129">
        <f>('Consolidated Master'!I144)</f>
        <v>0</v>
      </c>
      <c r="D21" s="129">
        <f>('Consolidated Master'!J144)</f>
        <v>92000</v>
      </c>
      <c r="E21" s="129">
        <f>('Consolidated Master'!K144)</f>
        <v>0</v>
      </c>
      <c r="F21" s="129">
        <f>('Consolidated Master'!L144)</f>
        <v>0</v>
      </c>
      <c r="G21" s="129">
        <f>('Consolidated Master'!M144)</f>
        <v>0</v>
      </c>
      <c r="H21" s="129">
        <f>('Consolidated Master'!N144)</f>
        <v>0</v>
      </c>
      <c r="I21" s="131">
        <f t="shared" si="0"/>
        <v>92000</v>
      </c>
    </row>
    <row r="22" spans="1:9" x14ac:dyDescent="0.25">
      <c r="A22" s="133" t="s">
        <v>782</v>
      </c>
      <c r="B22" s="128" t="s">
        <v>781</v>
      </c>
      <c r="C22" s="129">
        <f>('Consolidated Master'!I192)</f>
        <v>16000</v>
      </c>
      <c r="D22" s="129">
        <f>('Consolidated Master'!J192)</f>
        <v>75000</v>
      </c>
      <c r="E22" s="129">
        <f>('Consolidated Master'!K192)</f>
        <v>25000</v>
      </c>
      <c r="F22" s="129">
        <f>('Consolidated Master'!L192)</f>
        <v>0</v>
      </c>
      <c r="G22" s="129">
        <f>('Consolidated Master'!M192)</f>
        <v>0</v>
      </c>
      <c r="H22" s="129">
        <f>('Consolidated Master'!N192)</f>
        <v>0</v>
      </c>
      <c r="I22" s="131">
        <f t="shared" si="0"/>
        <v>116000</v>
      </c>
    </row>
    <row r="23" spans="1:9" x14ac:dyDescent="0.25">
      <c r="A23" s="133" t="s">
        <v>783</v>
      </c>
      <c r="B23" s="128" t="s">
        <v>784</v>
      </c>
      <c r="C23" s="129">
        <f>('Consolidated Master'!I573)</f>
        <v>0</v>
      </c>
      <c r="D23" s="129">
        <f>('Consolidated Master'!J573)</f>
        <v>0</v>
      </c>
      <c r="E23" s="129">
        <f>('Consolidated Master'!K573)</f>
        <v>0</v>
      </c>
      <c r="F23" s="129">
        <f>('Consolidated Master'!L573)</f>
        <v>0</v>
      </c>
      <c r="G23" s="129">
        <f>('Consolidated Master'!M573)</f>
        <v>0</v>
      </c>
      <c r="H23" s="129">
        <f>('Consolidated Master'!N573)</f>
        <v>0</v>
      </c>
      <c r="I23" s="131">
        <f t="shared" si="0"/>
        <v>0</v>
      </c>
    </row>
    <row r="24" spans="1:9" x14ac:dyDescent="0.25">
      <c r="A24" s="133" t="s">
        <v>785</v>
      </c>
      <c r="B24" s="128" t="s">
        <v>786</v>
      </c>
      <c r="C24" s="129">
        <f>('Consolidated Master'!I343)</f>
        <v>5313000</v>
      </c>
      <c r="D24" s="129">
        <f>('Consolidated Master'!J343)</f>
        <v>6465000</v>
      </c>
      <c r="E24" s="129">
        <f>('Consolidated Master'!K343)</f>
        <v>1880000</v>
      </c>
      <c r="F24" s="129">
        <f>('Consolidated Master'!L343)</f>
        <v>0</v>
      </c>
      <c r="G24" s="129">
        <f>('Consolidated Master'!M343)</f>
        <v>0</v>
      </c>
      <c r="H24" s="129">
        <f>('Consolidated Master'!N343)</f>
        <v>7407000</v>
      </c>
      <c r="I24" s="131">
        <f t="shared" si="0"/>
        <v>21065000</v>
      </c>
    </row>
    <row r="25" spans="1:9" x14ac:dyDescent="0.25">
      <c r="A25" s="133" t="s">
        <v>787</v>
      </c>
      <c r="B25" s="128" t="s">
        <v>788</v>
      </c>
      <c r="C25" s="129">
        <f>('Consolidated Master'!I713)</f>
        <v>415000</v>
      </c>
      <c r="D25" s="129">
        <f>('Consolidated Master'!J713)</f>
        <v>0</v>
      </c>
      <c r="E25" s="129">
        <f>('Consolidated Master'!K713)</f>
        <v>384000</v>
      </c>
      <c r="F25" s="129">
        <f>('Consolidated Master'!L713)</f>
        <v>0</v>
      </c>
      <c r="G25" s="129">
        <f>('Consolidated Master'!M713)</f>
        <v>0</v>
      </c>
      <c r="H25" s="129">
        <f>('Consolidated Master'!N713)</f>
        <v>500000</v>
      </c>
      <c r="I25" s="131">
        <f t="shared" si="0"/>
        <v>1299000</v>
      </c>
    </row>
    <row r="26" spans="1:9" x14ac:dyDescent="0.25">
      <c r="A26" s="133" t="s">
        <v>789</v>
      </c>
      <c r="B26" s="128" t="s">
        <v>790</v>
      </c>
      <c r="C26" s="129">
        <f>('Consolidated Master'!I118)</f>
        <v>387500</v>
      </c>
      <c r="D26" s="129">
        <f>('Consolidated Master'!J118)</f>
        <v>470000</v>
      </c>
      <c r="E26" s="129">
        <f>('Consolidated Master'!K118)</f>
        <v>63000</v>
      </c>
      <c r="F26" s="129">
        <f>('Consolidated Master'!L118)</f>
        <v>283000</v>
      </c>
      <c r="G26" s="129">
        <f>('Consolidated Master'!M118)</f>
        <v>810000</v>
      </c>
      <c r="H26" s="129">
        <f>('Consolidated Master'!N118)</f>
        <v>30000000</v>
      </c>
      <c r="I26" s="131">
        <f t="shared" si="0"/>
        <v>32013500</v>
      </c>
    </row>
    <row r="27" spans="1:9" ht="15.75" thickBot="1" x14ac:dyDescent="0.3">
      <c r="A27" s="133" t="s">
        <v>791</v>
      </c>
      <c r="B27" s="128" t="s">
        <v>784</v>
      </c>
      <c r="C27" s="129">
        <f>('Consolidated Master'!I601)</f>
        <v>0</v>
      </c>
      <c r="D27" s="129">
        <f>('Consolidated Master'!J601)</f>
        <v>0</v>
      </c>
      <c r="E27" s="129">
        <f>('Consolidated Master'!K601)</f>
        <v>0</v>
      </c>
      <c r="F27" s="129">
        <f>('Consolidated Master'!L601)</f>
        <v>0</v>
      </c>
      <c r="G27" s="129">
        <f>('Consolidated Master'!M601)</f>
        <v>0</v>
      </c>
      <c r="H27" s="129">
        <f>('Consolidated Master'!N601)</f>
        <v>0</v>
      </c>
      <c r="I27" s="131">
        <f t="shared" si="0"/>
        <v>0</v>
      </c>
    </row>
    <row r="28" spans="1:9" ht="16.5" thickTop="1" thickBot="1" x14ac:dyDescent="0.3">
      <c r="A28" s="123"/>
      <c r="B28" s="133" t="s">
        <v>792</v>
      </c>
      <c r="C28" s="134">
        <f t="shared" ref="C28:H28" si="1">SUM(C7:C27)</f>
        <v>20680059</v>
      </c>
      <c r="D28" s="134">
        <f t="shared" si="1"/>
        <v>32628860</v>
      </c>
      <c r="E28" s="134">
        <f t="shared" si="1"/>
        <v>23493028</v>
      </c>
      <c r="F28" s="134">
        <f t="shared" si="1"/>
        <v>15948500</v>
      </c>
      <c r="G28" s="134">
        <f t="shared" si="1"/>
        <v>2845000</v>
      </c>
      <c r="H28" s="135">
        <f t="shared" si="1"/>
        <v>91457000</v>
      </c>
      <c r="I28" s="134">
        <f>SUM(C28:H28)</f>
        <v>187052447</v>
      </c>
    </row>
    <row r="29" spans="1:9" ht="15.75" thickTop="1" x14ac:dyDescent="0.25">
      <c r="A29" s="123"/>
      <c r="B29" s="78"/>
      <c r="C29" s="277"/>
      <c r="D29" s="277"/>
      <c r="E29" s="277"/>
      <c r="F29" s="277"/>
      <c r="G29" s="277"/>
      <c r="H29" s="277"/>
      <c r="I29" s="126"/>
    </row>
    <row r="30" spans="1:9" x14ac:dyDescent="0.25">
      <c r="A30" s="123"/>
      <c r="B30" s="79"/>
      <c r="C30" s="79"/>
      <c r="D30" s="79"/>
      <c r="E30" s="79"/>
      <c r="F30" s="79"/>
      <c r="G30" s="79"/>
      <c r="H30" s="79"/>
      <c r="I30" s="78"/>
    </row>
    <row r="31" spans="1:9" x14ac:dyDescent="0.25">
      <c r="A31" s="123"/>
      <c r="B31" s="279" t="s">
        <v>695</v>
      </c>
      <c r="C31" s="279"/>
      <c r="D31" s="279"/>
      <c r="E31" s="279"/>
      <c r="F31" s="279"/>
      <c r="G31" s="279"/>
      <c r="H31" s="279"/>
      <c r="I31" s="78"/>
    </row>
    <row r="32" spans="1:9" x14ac:dyDescent="0.25">
      <c r="A32" s="123"/>
      <c r="B32" s="279" t="s">
        <v>797</v>
      </c>
      <c r="C32" s="279"/>
      <c r="D32" s="279"/>
      <c r="E32" s="279"/>
      <c r="F32" s="279"/>
      <c r="G32" s="279"/>
      <c r="H32" s="279"/>
      <c r="I32" s="78"/>
    </row>
    <row r="33" spans="1:9" ht="15.75" thickBot="1" x14ac:dyDescent="0.3">
      <c r="A33" s="123"/>
      <c r="B33" s="278" t="s">
        <v>777</v>
      </c>
      <c r="C33" s="278"/>
      <c r="D33" s="278"/>
      <c r="E33" s="278"/>
      <c r="F33" s="278"/>
      <c r="G33" s="278"/>
      <c r="H33" s="278"/>
      <c r="I33" s="78"/>
    </row>
    <row r="34" spans="1:9" ht="16.5" thickTop="1" thickBot="1" x14ac:dyDescent="0.3">
      <c r="A34" s="123"/>
      <c r="B34" s="278" t="s">
        <v>25</v>
      </c>
      <c r="C34" s="278"/>
      <c r="D34" s="278"/>
      <c r="E34" s="278"/>
      <c r="F34" s="278"/>
      <c r="G34" s="278"/>
      <c r="H34" s="278"/>
      <c r="I34" s="126"/>
    </row>
    <row r="35" spans="1:9" ht="15.75" thickTop="1" x14ac:dyDescent="0.25">
      <c r="A35" s="123"/>
      <c r="B35" s="125"/>
      <c r="C35" s="125"/>
      <c r="D35" s="125"/>
      <c r="E35" s="125"/>
      <c r="F35" s="125"/>
      <c r="G35" s="125"/>
      <c r="H35" s="125"/>
      <c r="I35" s="126"/>
    </row>
    <row r="36" spans="1:9" ht="15.75" thickBot="1" x14ac:dyDescent="0.3">
      <c r="A36" s="123"/>
      <c r="B36" s="125"/>
      <c r="C36" s="81" t="s">
        <v>697</v>
      </c>
      <c r="D36" s="81" t="s">
        <v>698</v>
      </c>
      <c r="E36" s="81" t="s">
        <v>699</v>
      </c>
      <c r="F36" s="81" t="s">
        <v>700</v>
      </c>
      <c r="G36" s="81" t="s">
        <v>796</v>
      </c>
      <c r="H36" s="81" t="s">
        <v>13</v>
      </c>
      <c r="I36" s="125" t="s">
        <v>29</v>
      </c>
    </row>
    <row r="37" spans="1:9" ht="15.75" thickTop="1" x14ac:dyDescent="0.25">
      <c r="A37" s="127"/>
      <c r="B37" s="128" t="s">
        <v>667</v>
      </c>
      <c r="C37" s="129">
        <f>('Consolidated Master'!I9)</f>
        <v>0</v>
      </c>
      <c r="D37" s="129">
        <f>('Consolidated Master'!J9)</f>
        <v>0</v>
      </c>
      <c r="E37" s="129">
        <f>('Consolidated Master'!K9)</f>
        <v>0</v>
      </c>
      <c r="F37" s="129">
        <f>('Consolidated Master'!L9)</f>
        <v>0</v>
      </c>
      <c r="G37" s="129">
        <f>('Consolidated Master'!M9)</f>
        <v>0</v>
      </c>
      <c r="H37" s="129">
        <f>('Consolidated Master'!N9)</f>
        <v>0</v>
      </c>
      <c r="I37" s="130">
        <f t="shared" ref="I37:I58" si="2">SUM(C37:H37)</f>
        <v>0</v>
      </c>
    </row>
    <row r="38" spans="1:9" x14ac:dyDescent="0.25">
      <c r="A38" s="127"/>
      <c r="B38" s="128" t="s">
        <v>701</v>
      </c>
      <c r="C38" s="129">
        <f>('Consolidated Master'!I25)</f>
        <v>0</v>
      </c>
      <c r="D38" s="129">
        <f>('Consolidated Master'!J25)</f>
        <v>0</v>
      </c>
      <c r="E38" s="129">
        <f>('Consolidated Master'!K25)</f>
        <v>0</v>
      </c>
      <c r="F38" s="129">
        <f>('Consolidated Master'!L25)</f>
        <v>0</v>
      </c>
      <c r="G38" s="129">
        <f>('Consolidated Master'!M25)</f>
        <v>0</v>
      </c>
      <c r="H38" s="129">
        <f>('Consolidated Master'!N25)</f>
        <v>0</v>
      </c>
      <c r="I38" s="131">
        <f t="shared" si="2"/>
        <v>0</v>
      </c>
    </row>
    <row r="39" spans="1:9" x14ac:dyDescent="0.25">
      <c r="A39" s="127"/>
      <c r="B39" s="128" t="s">
        <v>669</v>
      </c>
      <c r="C39" s="129">
        <f>('Consolidated Master'!I52)</f>
        <v>0</v>
      </c>
      <c r="D39" s="129">
        <f>('Consolidated Master'!J52)</f>
        <v>0</v>
      </c>
      <c r="E39" s="129">
        <f>('Consolidated Master'!K52)</f>
        <v>0</v>
      </c>
      <c r="F39" s="129">
        <f>('Consolidated Master'!L52)</f>
        <v>0</v>
      </c>
      <c r="G39" s="129">
        <f>('Consolidated Master'!M52)</f>
        <v>0</v>
      </c>
      <c r="H39" s="129">
        <f>('Consolidated Master'!N52)</f>
        <v>0</v>
      </c>
      <c r="I39" s="131">
        <f t="shared" si="2"/>
        <v>0</v>
      </c>
    </row>
    <row r="40" spans="1:9" x14ac:dyDescent="0.25">
      <c r="A40" s="127"/>
      <c r="B40" s="128" t="s">
        <v>673</v>
      </c>
      <c r="C40" s="129">
        <f>('Consolidated Master'!I221)</f>
        <v>0</v>
      </c>
      <c r="D40" s="129">
        <f>('Consolidated Master'!J221)</f>
        <v>0</v>
      </c>
      <c r="E40" s="129">
        <f>('Consolidated Master'!K221)</f>
        <v>0</v>
      </c>
      <c r="F40" s="129">
        <f>('Consolidated Master'!L221)</f>
        <v>0</v>
      </c>
      <c r="G40" s="129">
        <f>('Consolidated Master'!M221)</f>
        <v>0</v>
      </c>
      <c r="H40" s="129">
        <f>('Consolidated Master'!N221)</f>
        <v>0</v>
      </c>
      <c r="I40" s="131">
        <f t="shared" si="2"/>
        <v>0</v>
      </c>
    </row>
    <row r="41" spans="1:9" x14ac:dyDescent="0.25">
      <c r="A41" s="127"/>
      <c r="B41" s="128" t="s">
        <v>702</v>
      </c>
      <c r="C41" s="129">
        <f>('Consolidated Master'!I238)</f>
        <v>0</v>
      </c>
      <c r="D41" s="129">
        <f>('Consolidated Master'!J238)</f>
        <v>0</v>
      </c>
      <c r="E41" s="129">
        <f>('Consolidated Master'!K238)</f>
        <v>0</v>
      </c>
      <c r="F41" s="129">
        <f>('Consolidated Master'!L238)</f>
        <v>0</v>
      </c>
      <c r="G41" s="129">
        <f>('Consolidated Master'!M238)</f>
        <v>0</v>
      </c>
      <c r="H41" s="129">
        <f>('Consolidated Master'!N238)</f>
        <v>0</v>
      </c>
      <c r="I41" s="131">
        <f t="shared" si="2"/>
        <v>0</v>
      </c>
    </row>
    <row r="42" spans="1:9" x14ac:dyDescent="0.25">
      <c r="A42" s="132" t="s">
        <v>779</v>
      </c>
      <c r="B42" s="128" t="s">
        <v>675</v>
      </c>
      <c r="C42" s="129">
        <f>('Consolidated Master'!I255)</f>
        <v>0</v>
      </c>
      <c r="D42" s="129">
        <f>('Consolidated Master'!J255)</f>
        <v>0</v>
      </c>
      <c r="E42" s="129">
        <f>('Consolidated Master'!K255)</f>
        <v>0</v>
      </c>
      <c r="F42" s="129">
        <f>('Consolidated Master'!L255)</f>
        <v>0</v>
      </c>
      <c r="G42" s="129">
        <f>('Consolidated Master'!M255)</f>
        <v>0</v>
      </c>
      <c r="H42" s="129">
        <f>('Consolidated Master'!N255)</f>
        <v>0</v>
      </c>
      <c r="I42" s="131">
        <f t="shared" si="2"/>
        <v>0</v>
      </c>
    </row>
    <row r="43" spans="1:9" x14ac:dyDescent="0.25">
      <c r="A43" s="132"/>
      <c r="B43" s="128" t="s">
        <v>703</v>
      </c>
      <c r="C43" s="129">
        <f>('Consolidated Master'!I280)</f>
        <v>110000</v>
      </c>
      <c r="D43" s="129">
        <f>('Consolidated Master'!J280)</f>
        <v>0</v>
      </c>
      <c r="E43" s="129">
        <f>('Consolidated Master'!K280)</f>
        <v>0</v>
      </c>
      <c r="F43" s="129">
        <f>('Consolidated Master'!L280)</f>
        <v>0</v>
      </c>
      <c r="G43" s="129">
        <f>('Consolidated Master'!M280)</f>
        <v>0</v>
      </c>
      <c r="H43" s="129">
        <f>('Consolidated Master'!N280)</f>
        <v>0</v>
      </c>
      <c r="I43" s="131">
        <f t="shared" si="2"/>
        <v>110000</v>
      </c>
    </row>
    <row r="44" spans="1:9" x14ac:dyDescent="0.25">
      <c r="A44" s="127"/>
      <c r="B44" s="128" t="s">
        <v>495</v>
      </c>
      <c r="C44" s="129">
        <f>('Consolidated Master'!I499)</f>
        <v>0</v>
      </c>
      <c r="D44" s="129">
        <f>('Consolidated Master'!J499)</f>
        <v>0</v>
      </c>
      <c r="E44" s="129">
        <f>('Consolidated Master'!K499)</f>
        <v>0</v>
      </c>
      <c r="F44" s="129">
        <f>('Consolidated Master'!L499)</f>
        <v>0</v>
      </c>
      <c r="G44" s="129">
        <f>('Consolidated Master'!M499)</f>
        <v>0</v>
      </c>
      <c r="H44" s="129">
        <f>('Consolidated Master'!N499)</f>
        <v>0</v>
      </c>
      <c r="I44" s="131">
        <f t="shared" si="2"/>
        <v>0</v>
      </c>
    </row>
    <row r="45" spans="1:9" x14ac:dyDescent="0.25">
      <c r="A45" s="127"/>
      <c r="B45" s="128" t="s">
        <v>704</v>
      </c>
      <c r="C45" s="129">
        <f>('Consolidated Master'!I521)</f>
        <v>0</v>
      </c>
      <c r="D45" s="129">
        <f>('Consolidated Master'!J521)</f>
        <v>0</v>
      </c>
      <c r="E45" s="129">
        <f>('Consolidated Master'!K521)</f>
        <v>0</v>
      </c>
      <c r="F45" s="129">
        <f>('Consolidated Master'!L521)</f>
        <v>0</v>
      </c>
      <c r="G45" s="129">
        <f>('Consolidated Master'!M521)</f>
        <v>0</v>
      </c>
      <c r="H45" s="129">
        <f>('Consolidated Master'!N521)</f>
        <v>0</v>
      </c>
      <c r="I45" s="131">
        <f t="shared" si="2"/>
        <v>0</v>
      </c>
    </row>
    <row r="46" spans="1:9" x14ac:dyDescent="0.25">
      <c r="A46" s="127"/>
      <c r="B46" s="128" t="s">
        <v>535</v>
      </c>
      <c r="C46" s="129">
        <f>('Consolidated Master'!I557)</f>
        <v>4353590</v>
      </c>
      <c r="D46" s="129">
        <f>('Consolidated Master'!J557)</f>
        <v>7000</v>
      </c>
      <c r="E46" s="129">
        <f>('Consolidated Master'!K557)</f>
        <v>0</v>
      </c>
      <c r="F46" s="129">
        <f>('Consolidated Master'!L557)</f>
        <v>0</v>
      </c>
      <c r="G46" s="129">
        <f>('Consolidated Master'!M557)</f>
        <v>0</v>
      </c>
      <c r="H46" s="129">
        <f>('Consolidated Master'!N557)</f>
        <v>0</v>
      </c>
      <c r="I46" s="131">
        <f t="shared" si="2"/>
        <v>4360590</v>
      </c>
    </row>
    <row r="47" spans="1:9" x14ac:dyDescent="0.25">
      <c r="A47" s="127"/>
      <c r="B47" s="128" t="s">
        <v>705</v>
      </c>
      <c r="C47" s="129">
        <f>('Consolidated Master'!I626)</f>
        <v>0</v>
      </c>
      <c r="D47" s="129">
        <f>('Consolidated Master'!J626)</f>
        <v>0</v>
      </c>
      <c r="E47" s="129">
        <f>('Consolidated Master'!K626)</f>
        <v>0</v>
      </c>
      <c r="F47" s="129">
        <f>('Consolidated Master'!L626)</f>
        <v>0</v>
      </c>
      <c r="G47" s="129">
        <f>('Consolidated Master'!M626)</f>
        <v>0</v>
      </c>
      <c r="H47" s="129">
        <f>('Consolidated Master'!N626)</f>
        <v>0</v>
      </c>
      <c r="I47" s="129">
        <f>('Consolidated Master'!O626)</f>
        <v>0</v>
      </c>
    </row>
    <row r="48" spans="1:9" x14ac:dyDescent="0.25">
      <c r="A48" s="127"/>
      <c r="B48" s="128" t="s">
        <v>706</v>
      </c>
      <c r="C48" s="129">
        <f>('Consolidated Master'!I652)</f>
        <v>0</v>
      </c>
      <c r="D48" s="129">
        <f>('Consolidated Master'!J652)</f>
        <v>0</v>
      </c>
      <c r="E48" s="129">
        <f>('Consolidated Master'!K652)</f>
        <v>0</v>
      </c>
      <c r="F48" s="129">
        <f>('Consolidated Master'!L652)</f>
        <v>0</v>
      </c>
      <c r="G48" s="129">
        <f>('Consolidated Master'!M652)</f>
        <v>0</v>
      </c>
      <c r="H48" s="129">
        <f>('Consolidated Master'!N652)</f>
        <v>0</v>
      </c>
      <c r="I48" s="131">
        <f t="shared" si="2"/>
        <v>0</v>
      </c>
    </row>
    <row r="49" spans="1:9" x14ac:dyDescent="0.25">
      <c r="A49" s="127"/>
      <c r="B49" s="128" t="s">
        <v>707</v>
      </c>
      <c r="C49" s="129">
        <f>('Consolidated Master'!I675)</f>
        <v>0</v>
      </c>
      <c r="D49" s="129">
        <f>('Consolidated Master'!J675)</f>
        <v>0</v>
      </c>
      <c r="E49" s="129">
        <f>('Consolidated Master'!K675)</f>
        <v>0</v>
      </c>
      <c r="F49" s="129">
        <f>('Consolidated Master'!L675)</f>
        <v>0</v>
      </c>
      <c r="G49" s="129">
        <f>('Consolidated Master'!M675)</f>
        <v>0</v>
      </c>
      <c r="H49" s="129">
        <f>('Consolidated Master'!N675)</f>
        <v>0</v>
      </c>
      <c r="I49" s="131">
        <f t="shared" si="2"/>
        <v>0</v>
      </c>
    </row>
    <row r="50" spans="1:9" x14ac:dyDescent="0.25">
      <c r="A50" s="127"/>
      <c r="B50" s="128" t="s">
        <v>708</v>
      </c>
      <c r="C50" s="129">
        <f>('Consolidated Master'!I693)</f>
        <v>50000</v>
      </c>
      <c r="D50" s="129">
        <f>('Consolidated Master'!J693)</f>
        <v>0</v>
      </c>
      <c r="E50" s="129">
        <f>('Consolidated Master'!K693)</f>
        <v>0</v>
      </c>
      <c r="F50" s="129">
        <f>('Consolidated Master'!L693)</f>
        <v>0</v>
      </c>
      <c r="G50" s="129">
        <f>('Consolidated Master'!M693)</f>
        <v>0</v>
      </c>
      <c r="H50" s="129">
        <f>('Consolidated Master'!N693)</f>
        <v>0</v>
      </c>
      <c r="I50" s="131">
        <f t="shared" si="2"/>
        <v>50000</v>
      </c>
    </row>
    <row r="51" spans="1:9" x14ac:dyDescent="0.25">
      <c r="A51" s="133" t="s">
        <v>780</v>
      </c>
      <c r="B51" s="128" t="s">
        <v>781</v>
      </c>
      <c r="C51" s="129">
        <f>('Consolidated Master'!I148)</f>
        <v>0</v>
      </c>
      <c r="D51" s="129">
        <f>('Consolidated Master'!J148)</f>
        <v>0</v>
      </c>
      <c r="E51" s="129">
        <f>('Consolidated Master'!K148)</f>
        <v>0</v>
      </c>
      <c r="F51" s="129">
        <f>('Consolidated Master'!L148)</f>
        <v>0</v>
      </c>
      <c r="G51" s="129">
        <f>('Consolidated Master'!M148)</f>
        <v>0</v>
      </c>
      <c r="H51" s="129">
        <f>('Consolidated Master'!N148)</f>
        <v>0</v>
      </c>
      <c r="I51" s="131">
        <f t="shared" si="2"/>
        <v>0</v>
      </c>
    </row>
    <row r="52" spans="1:9" x14ac:dyDescent="0.25">
      <c r="A52" s="133" t="s">
        <v>782</v>
      </c>
      <c r="B52" s="128" t="s">
        <v>781</v>
      </c>
      <c r="C52" s="129">
        <f>('Consolidated Master'!I196)</f>
        <v>0</v>
      </c>
      <c r="D52" s="129">
        <f>('Consolidated Master'!J196)</f>
        <v>300000</v>
      </c>
      <c r="E52" s="129">
        <f>('Consolidated Master'!K196)</f>
        <v>0</v>
      </c>
      <c r="F52" s="129">
        <f>('Consolidated Master'!L196)</f>
        <v>300000</v>
      </c>
      <c r="G52" s="129">
        <f>('Consolidated Master'!M196)</f>
        <v>0</v>
      </c>
      <c r="H52" s="129">
        <f>('Consolidated Master'!N196)</f>
        <v>0</v>
      </c>
      <c r="I52" s="131">
        <f t="shared" si="2"/>
        <v>600000</v>
      </c>
    </row>
    <row r="53" spans="1:9" x14ac:dyDescent="0.25">
      <c r="A53" s="133" t="s">
        <v>783</v>
      </c>
      <c r="B53" s="128" t="s">
        <v>784</v>
      </c>
      <c r="C53" s="129">
        <f>('Consolidated Master'!I576)</f>
        <v>0</v>
      </c>
      <c r="D53" s="129">
        <f>('Consolidated Master'!J576)</f>
        <v>0</v>
      </c>
      <c r="E53" s="129">
        <f>('Consolidated Master'!K576)</f>
        <v>0</v>
      </c>
      <c r="F53" s="129">
        <f>('Consolidated Master'!L576)</f>
        <v>0</v>
      </c>
      <c r="G53" s="129">
        <f>('Consolidated Master'!M576)</f>
        <v>0</v>
      </c>
      <c r="H53" s="129">
        <f>('Consolidated Master'!N576)</f>
        <v>0</v>
      </c>
      <c r="I53" s="131">
        <f t="shared" si="2"/>
        <v>0</v>
      </c>
    </row>
    <row r="54" spans="1:9" x14ac:dyDescent="0.25">
      <c r="A54" s="133" t="s">
        <v>785</v>
      </c>
      <c r="B54" s="128" t="s">
        <v>786</v>
      </c>
      <c r="C54" s="129">
        <f>('Consolidated Master'!I361)</f>
        <v>30000</v>
      </c>
      <c r="D54" s="129">
        <f>('Consolidated Master'!J361)</f>
        <v>20000</v>
      </c>
      <c r="E54" s="129">
        <f>('Consolidated Master'!K361)</f>
        <v>0</v>
      </c>
      <c r="F54" s="129">
        <f>('Consolidated Master'!L361)</f>
        <v>164000</v>
      </c>
      <c r="G54" s="129">
        <f>('Consolidated Master'!M361)</f>
        <v>140000</v>
      </c>
      <c r="H54" s="129">
        <f>('Consolidated Master'!N361)</f>
        <v>171500</v>
      </c>
      <c r="I54" s="131">
        <f t="shared" si="2"/>
        <v>525500</v>
      </c>
    </row>
    <row r="55" spans="1:9" x14ac:dyDescent="0.25">
      <c r="A55" s="133" t="s">
        <v>793</v>
      </c>
      <c r="B55" s="128" t="s">
        <v>788</v>
      </c>
      <c r="C55" s="129">
        <f>('Consolidated Master'!I717)</f>
        <v>0</v>
      </c>
      <c r="D55" s="129">
        <f>('Consolidated Master'!J717)</f>
        <v>0</v>
      </c>
      <c r="E55" s="129">
        <f>('Consolidated Master'!K717)</f>
        <v>0</v>
      </c>
      <c r="F55" s="129">
        <f>('Consolidated Master'!L717)</f>
        <v>625000</v>
      </c>
      <c r="G55" s="129">
        <f>('Consolidated Master'!M717)</f>
        <v>625000</v>
      </c>
      <c r="H55" s="129">
        <f>('Consolidated Master'!N717)</f>
        <v>0</v>
      </c>
      <c r="I55" s="131">
        <f t="shared" si="2"/>
        <v>1250000</v>
      </c>
    </row>
    <row r="56" spans="1:9" x14ac:dyDescent="0.25">
      <c r="A56" s="133" t="s">
        <v>789</v>
      </c>
      <c r="B56" s="128" t="s">
        <v>790</v>
      </c>
      <c r="C56" s="129">
        <f>('Consolidated Master'!I124)</f>
        <v>77500</v>
      </c>
      <c r="D56" s="129">
        <f>('Consolidated Master'!J124)</f>
        <v>0</v>
      </c>
      <c r="E56" s="129">
        <f>('Consolidated Master'!K124)</f>
        <v>55000</v>
      </c>
      <c r="F56" s="129">
        <f>('Consolidated Master'!L124)</f>
        <v>0</v>
      </c>
      <c r="G56" s="129">
        <f>('Consolidated Master'!M124)</f>
        <v>0</v>
      </c>
      <c r="H56" s="129">
        <f>('Consolidated Master'!N124)</f>
        <v>0</v>
      </c>
      <c r="I56" s="131">
        <f t="shared" si="2"/>
        <v>132500</v>
      </c>
    </row>
    <row r="57" spans="1:9" ht="15.75" thickBot="1" x14ac:dyDescent="0.3">
      <c r="A57" s="133" t="s">
        <v>791</v>
      </c>
      <c r="B57" s="128" t="s">
        <v>784</v>
      </c>
      <c r="C57" s="129">
        <f>('Consolidated Master'!I605)</f>
        <v>0</v>
      </c>
      <c r="D57" s="129">
        <f>('Consolidated Master'!J605)</f>
        <v>0</v>
      </c>
      <c r="E57" s="129">
        <f>('Consolidated Master'!K605)</f>
        <v>0</v>
      </c>
      <c r="F57" s="129">
        <f>('Consolidated Master'!L605)</f>
        <v>0</v>
      </c>
      <c r="G57" s="129">
        <f>('Consolidated Master'!M605)</f>
        <v>0</v>
      </c>
      <c r="H57" s="129">
        <f>('Consolidated Master'!N605)</f>
        <v>0</v>
      </c>
      <c r="I57" s="131">
        <f t="shared" si="2"/>
        <v>0</v>
      </c>
    </row>
    <row r="58" spans="1:9" ht="16.5" thickTop="1" thickBot="1" x14ac:dyDescent="0.3">
      <c r="A58" s="123"/>
      <c r="B58" s="133" t="s">
        <v>792</v>
      </c>
      <c r="C58" s="134">
        <f>SUM(C37:C57)</f>
        <v>4621090</v>
      </c>
      <c r="D58" s="134">
        <f t="shared" ref="D58:H58" si="3">SUM(D37:D57)</f>
        <v>327000</v>
      </c>
      <c r="E58" s="134">
        <f t="shared" si="3"/>
        <v>55000</v>
      </c>
      <c r="F58" s="134">
        <f t="shared" si="3"/>
        <v>1089000</v>
      </c>
      <c r="G58" s="134">
        <f t="shared" si="3"/>
        <v>765000</v>
      </c>
      <c r="H58" s="135">
        <f t="shared" si="3"/>
        <v>171500</v>
      </c>
      <c r="I58" s="134">
        <f t="shared" si="2"/>
        <v>7028590</v>
      </c>
    </row>
    <row r="59" spans="1:9" ht="15.75" thickTop="1" x14ac:dyDescent="0.25">
      <c r="A59" s="123"/>
      <c r="B59" s="78"/>
      <c r="C59" s="78"/>
      <c r="D59" s="78"/>
      <c r="E59" s="78"/>
      <c r="F59" s="78"/>
      <c r="G59" s="78"/>
      <c r="H59" s="78"/>
      <c r="I59" s="78"/>
    </row>
    <row r="60" spans="1:9" x14ac:dyDescent="0.25">
      <c r="A60" s="123"/>
      <c r="B60" s="78"/>
      <c r="C60" s="78"/>
      <c r="D60" s="78"/>
      <c r="E60" s="78"/>
      <c r="F60" s="78"/>
      <c r="G60" s="78"/>
      <c r="H60" s="78"/>
      <c r="I60" s="78"/>
    </row>
    <row r="61" spans="1:9" x14ac:dyDescent="0.25">
      <c r="A61" s="123"/>
      <c r="B61" s="279" t="s">
        <v>695</v>
      </c>
      <c r="C61" s="279"/>
      <c r="D61" s="279"/>
      <c r="E61" s="279"/>
      <c r="F61" s="279"/>
      <c r="G61" s="279"/>
      <c r="H61" s="279"/>
      <c r="I61" s="78"/>
    </row>
    <row r="62" spans="1:9" x14ac:dyDescent="0.25">
      <c r="A62" s="123"/>
      <c r="B62" s="279" t="s">
        <v>797</v>
      </c>
      <c r="C62" s="279"/>
      <c r="D62" s="279"/>
      <c r="E62" s="279"/>
      <c r="F62" s="279"/>
      <c r="G62" s="279"/>
      <c r="H62" s="279"/>
      <c r="I62" s="78"/>
    </row>
    <row r="63" spans="1:9" ht="15.75" thickBot="1" x14ac:dyDescent="0.3">
      <c r="A63" s="123"/>
      <c r="B63" s="278" t="s">
        <v>777</v>
      </c>
      <c r="C63" s="278"/>
      <c r="D63" s="278"/>
      <c r="E63" s="278"/>
      <c r="F63" s="278"/>
      <c r="G63" s="278"/>
      <c r="H63" s="278"/>
      <c r="I63" s="124"/>
    </row>
    <row r="64" spans="1:9" ht="16.5" thickTop="1" thickBot="1" x14ac:dyDescent="0.3">
      <c r="A64" s="123"/>
      <c r="B64" s="278" t="s">
        <v>794</v>
      </c>
      <c r="C64" s="278"/>
      <c r="D64" s="278"/>
      <c r="E64" s="278"/>
      <c r="F64" s="278"/>
      <c r="G64" s="278"/>
      <c r="H64" s="278"/>
      <c r="I64" s="78"/>
    </row>
    <row r="65" spans="1:9" ht="15.75" thickTop="1" x14ac:dyDescent="0.25">
      <c r="A65" s="123"/>
      <c r="B65" s="125"/>
      <c r="C65" s="125"/>
      <c r="D65" s="125"/>
      <c r="E65" s="125"/>
      <c r="F65" s="125"/>
      <c r="G65" s="125"/>
      <c r="H65" s="125"/>
      <c r="I65" s="126"/>
    </row>
    <row r="66" spans="1:9" ht="15.75" thickBot="1" x14ac:dyDescent="0.3">
      <c r="A66" s="123"/>
      <c r="B66" s="125"/>
      <c r="C66" s="81" t="s">
        <v>697</v>
      </c>
      <c r="D66" s="81" t="s">
        <v>698</v>
      </c>
      <c r="E66" s="81" t="s">
        <v>699</v>
      </c>
      <c r="F66" s="81" t="s">
        <v>700</v>
      </c>
      <c r="G66" s="81" t="s">
        <v>796</v>
      </c>
      <c r="H66" s="81" t="s">
        <v>13</v>
      </c>
      <c r="I66" s="125" t="s">
        <v>29</v>
      </c>
    </row>
    <row r="67" spans="1:9" ht="15.75" thickTop="1" x14ac:dyDescent="0.25">
      <c r="A67" s="127"/>
      <c r="B67" s="128" t="s">
        <v>667</v>
      </c>
      <c r="C67" s="129">
        <f>('Consolidated Master'!I12)</f>
        <v>0</v>
      </c>
      <c r="D67" s="129">
        <f>('Consolidated Master'!J12)</f>
        <v>0</v>
      </c>
      <c r="E67" s="129">
        <f>('Consolidated Master'!K12)</f>
        <v>0</v>
      </c>
      <c r="F67" s="129">
        <f>('Consolidated Master'!L12)</f>
        <v>0</v>
      </c>
      <c r="G67" s="129">
        <f>('Consolidated Master'!M12)</f>
        <v>0</v>
      </c>
      <c r="H67" s="129">
        <f>('Consolidated Master'!N12)</f>
        <v>0</v>
      </c>
      <c r="I67" s="130">
        <f t="shared" ref="I67:I88" si="4">SUM(C67:H67)</f>
        <v>0</v>
      </c>
    </row>
    <row r="68" spans="1:9" x14ac:dyDescent="0.25">
      <c r="A68" s="127"/>
      <c r="B68" s="128" t="s">
        <v>701</v>
      </c>
      <c r="C68" s="129">
        <f>('Consolidated Master'!I28)</f>
        <v>0</v>
      </c>
      <c r="D68" s="129">
        <f>('Consolidated Master'!J28)</f>
        <v>0</v>
      </c>
      <c r="E68" s="129">
        <f>('Consolidated Master'!K28)</f>
        <v>0</v>
      </c>
      <c r="F68" s="129">
        <f>('Consolidated Master'!L28)</f>
        <v>0</v>
      </c>
      <c r="G68" s="129">
        <f>('Consolidated Master'!M28)</f>
        <v>0</v>
      </c>
      <c r="H68" s="129">
        <f>('Consolidated Master'!N28)</f>
        <v>0</v>
      </c>
      <c r="I68" s="131">
        <f t="shared" si="4"/>
        <v>0</v>
      </c>
    </row>
    <row r="69" spans="1:9" x14ac:dyDescent="0.25">
      <c r="A69" s="127"/>
      <c r="B69" s="128" t="s">
        <v>669</v>
      </c>
      <c r="C69" s="129">
        <f>('Consolidated Master'!I98)</f>
        <v>5382500</v>
      </c>
      <c r="D69" s="129">
        <f>('Consolidated Master'!J98)</f>
        <v>1437760</v>
      </c>
      <c r="E69" s="129">
        <f>('Consolidated Master'!K98)</f>
        <v>2109880</v>
      </c>
      <c r="F69" s="129">
        <f>('Consolidated Master'!L98)</f>
        <v>1001455</v>
      </c>
      <c r="G69" s="129">
        <f>('Consolidated Master'!M98)</f>
        <v>584529</v>
      </c>
      <c r="H69" s="129">
        <f>('Consolidated Master'!N98)</f>
        <v>65312500</v>
      </c>
      <c r="I69" s="131">
        <f t="shared" si="4"/>
        <v>75828624</v>
      </c>
    </row>
    <row r="70" spans="1:9" x14ac:dyDescent="0.25">
      <c r="A70" s="127"/>
      <c r="B70" s="128" t="s">
        <v>673</v>
      </c>
      <c r="C70" s="129">
        <f>('Consolidated Master'!I224)</f>
        <v>0</v>
      </c>
      <c r="D70" s="129">
        <f>('Consolidated Master'!J224)</f>
        <v>0</v>
      </c>
      <c r="E70" s="129">
        <f>('Consolidated Master'!K224)</f>
        <v>0</v>
      </c>
      <c r="F70" s="129">
        <f>('Consolidated Master'!L224)</f>
        <v>0</v>
      </c>
      <c r="G70" s="129">
        <f>('Consolidated Master'!M224)</f>
        <v>0</v>
      </c>
      <c r="H70" s="129">
        <f>('Consolidated Master'!N224)</f>
        <v>0</v>
      </c>
      <c r="I70" s="131">
        <f t="shared" si="4"/>
        <v>0</v>
      </c>
    </row>
    <row r="71" spans="1:9" x14ac:dyDescent="0.25">
      <c r="A71" s="127"/>
      <c r="B71" s="128" t="s">
        <v>702</v>
      </c>
      <c r="C71" s="129">
        <f>('Consolidated Master'!I241)</f>
        <v>0</v>
      </c>
      <c r="D71" s="129">
        <f>('Consolidated Master'!J241)</f>
        <v>0</v>
      </c>
      <c r="E71" s="129">
        <f>('Consolidated Master'!K241)</f>
        <v>0</v>
      </c>
      <c r="F71" s="129">
        <f>('Consolidated Master'!L241)</f>
        <v>0</v>
      </c>
      <c r="G71" s="129">
        <f>('Consolidated Master'!M241)</f>
        <v>0</v>
      </c>
      <c r="H71" s="129">
        <f>('Consolidated Master'!N241)</f>
        <v>0</v>
      </c>
      <c r="I71" s="131">
        <f t="shared" si="4"/>
        <v>0</v>
      </c>
    </row>
    <row r="72" spans="1:9" x14ac:dyDescent="0.25">
      <c r="A72" s="132" t="s">
        <v>779</v>
      </c>
      <c r="B72" s="128" t="s">
        <v>675</v>
      </c>
      <c r="C72" s="129">
        <f>('Consolidated Master'!I263)</f>
        <v>100000</v>
      </c>
      <c r="D72" s="129">
        <f>('Consolidated Master'!J263)</f>
        <v>105000</v>
      </c>
      <c r="E72" s="129">
        <f>('Consolidated Master'!K263)</f>
        <v>30000</v>
      </c>
      <c r="F72" s="129">
        <f>('Consolidated Master'!L263)</f>
        <v>115000</v>
      </c>
      <c r="G72" s="129">
        <f>('Consolidated Master'!M263)</f>
        <v>135000</v>
      </c>
      <c r="H72" s="129">
        <f>('Consolidated Master'!N263)</f>
        <v>0</v>
      </c>
      <c r="I72" s="131">
        <f t="shared" si="4"/>
        <v>485000</v>
      </c>
    </row>
    <row r="73" spans="1:9" x14ac:dyDescent="0.25">
      <c r="A73" s="132"/>
      <c r="B73" s="128" t="s">
        <v>703</v>
      </c>
      <c r="C73" s="129">
        <f>('Consolidated Master'!I309)</f>
        <v>93500</v>
      </c>
      <c r="D73" s="129">
        <f>('Consolidated Master'!J309)</f>
        <v>324500</v>
      </c>
      <c r="E73" s="129">
        <f>('Consolidated Master'!K309)</f>
        <v>70000</v>
      </c>
      <c r="F73" s="129">
        <f>('Consolidated Master'!L309)</f>
        <v>41000</v>
      </c>
      <c r="G73" s="129">
        <f>('Consolidated Master'!M309)</f>
        <v>180800</v>
      </c>
      <c r="H73" s="129">
        <f>('Consolidated Master'!N309)</f>
        <v>0</v>
      </c>
      <c r="I73" s="131">
        <f t="shared" si="4"/>
        <v>709800</v>
      </c>
    </row>
    <row r="74" spans="1:9" x14ac:dyDescent="0.25">
      <c r="A74" s="127"/>
      <c r="B74" s="128" t="s">
        <v>495</v>
      </c>
      <c r="C74" s="129">
        <f>('Consolidated Master'!I507)</f>
        <v>579100</v>
      </c>
      <c r="D74" s="129">
        <f>('Consolidated Master'!J507)</f>
        <v>313100</v>
      </c>
      <c r="E74" s="129">
        <f>('Consolidated Master'!K507)</f>
        <v>322600</v>
      </c>
      <c r="F74" s="129">
        <f>('Consolidated Master'!L507)</f>
        <v>332200</v>
      </c>
      <c r="G74" s="129">
        <f>('Consolidated Master'!M507)</f>
        <v>341900</v>
      </c>
      <c r="H74" s="129">
        <f>('Consolidated Master'!N507)</f>
        <v>0</v>
      </c>
      <c r="I74" s="131">
        <f t="shared" si="4"/>
        <v>1888900</v>
      </c>
    </row>
    <row r="75" spans="1:9" x14ac:dyDescent="0.25">
      <c r="A75" s="127"/>
      <c r="B75" s="128" t="s">
        <v>704</v>
      </c>
      <c r="C75" s="129">
        <f>('Consolidated Master'!I524)</f>
        <v>0</v>
      </c>
      <c r="D75" s="129">
        <f>('Consolidated Master'!J524)</f>
        <v>0</v>
      </c>
      <c r="E75" s="129">
        <f>('Consolidated Master'!K524)</f>
        <v>0</v>
      </c>
      <c r="F75" s="129">
        <f>('Consolidated Master'!L524)</f>
        <v>0</v>
      </c>
      <c r="G75" s="129">
        <f>('Consolidated Master'!M524)</f>
        <v>0</v>
      </c>
      <c r="H75" s="129">
        <f>('Consolidated Master'!N524)</f>
        <v>0</v>
      </c>
      <c r="I75" s="131">
        <f t="shared" si="4"/>
        <v>0</v>
      </c>
    </row>
    <row r="76" spans="1:9" x14ac:dyDescent="0.25">
      <c r="A76" s="127"/>
      <c r="B76" s="128" t="s">
        <v>535</v>
      </c>
      <c r="C76" s="129">
        <f>('Consolidated Master'!I561)</f>
        <v>146250</v>
      </c>
      <c r="D76" s="129">
        <f>('Consolidated Master'!J561)</f>
        <v>3192500</v>
      </c>
      <c r="E76" s="129">
        <f>('Consolidated Master'!K561)</f>
        <v>2931250</v>
      </c>
      <c r="F76" s="129">
        <f>('Consolidated Master'!L561)</f>
        <v>1717500</v>
      </c>
      <c r="G76" s="129">
        <f>('Consolidated Master'!M561)</f>
        <v>3775000</v>
      </c>
      <c r="H76" s="129">
        <f>('Consolidated Master'!N561)</f>
        <v>0</v>
      </c>
      <c r="I76" s="131">
        <f t="shared" si="4"/>
        <v>11762500</v>
      </c>
    </row>
    <row r="77" spans="1:9" x14ac:dyDescent="0.25">
      <c r="A77" s="127"/>
      <c r="B77" s="128" t="s">
        <v>705</v>
      </c>
      <c r="C77" s="129">
        <f>('Consolidated Master'!I633)</f>
        <v>175000</v>
      </c>
      <c r="D77" s="129">
        <f>('Consolidated Master'!J633)</f>
        <v>10000</v>
      </c>
      <c r="E77" s="129">
        <f>('Consolidated Master'!K633)</f>
        <v>10000</v>
      </c>
      <c r="F77" s="129">
        <f>('Consolidated Master'!L633)</f>
        <v>10000</v>
      </c>
      <c r="G77" s="129">
        <f>('Consolidated Master'!M633)</f>
        <v>10000</v>
      </c>
      <c r="H77" s="129">
        <f>('Consolidated Master'!N633)</f>
        <v>0</v>
      </c>
      <c r="I77" s="131">
        <f t="shared" si="4"/>
        <v>215000</v>
      </c>
    </row>
    <row r="78" spans="1:9" x14ac:dyDescent="0.25">
      <c r="A78" s="127"/>
      <c r="B78" s="128" t="s">
        <v>706</v>
      </c>
      <c r="C78" s="129">
        <f>('Consolidated Master'!I661)</f>
        <v>500000</v>
      </c>
      <c r="D78" s="129">
        <f>('Consolidated Master'!J661)</f>
        <v>385000</v>
      </c>
      <c r="E78" s="129">
        <f>('Consolidated Master'!K661)</f>
        <v>0</v>
      </c>
      <c r="F78" s="129">
        <f>('Consolidated Master'!L661)</f>
        <v>292000</v>
      </c>
      <c r="G78" s="129">
        <f>('Consolidated Master'!M661)</f>
        <v>0</v>
      </c>
      <c r="H78" s="129">
        <f>('Consolidated Master'!N661)</f>
        <v>0</v>
      </c>
      <c r="I78" s="131">
        <f t="shared" si="4"/>
        <v>1177000</v>
      </c>
    </row>
    <row r="79" spans="1:9" x14ac:dyDescent="0.25">
      <c r="A79" s="127"/>
      <c r="B79" s="128" t="s">
        <v>707</v>
      </c>
      <c r="C79" s="129">
        <f>('Consolidated Master'!I679)</f>
        <v>0</v>
      </c>
      <c r="D79" s="129">
        <f>('Consolidated Master'!J679)</f>
        <v>0</v>
      </c>
      <c r="E79" s="129">
        <f>('Consolidated Master'!K679)</f>
        <v>0</v>
      </c>
      <c r="F79" s="129">
        <f>('Consolidated Master'!L679)</f>
        <v>0</v>
      </c>
      <c r="G79" s="129">
        <f>('Consolidated Master'!M679)</f>
        <v>0</v>
      </c>
      <c r="H79" s="129">
        <f>('Consolidated Master'!N679)</f>
        <v>0</v>
      </c>
      <c r="I79" s="131">
        <f t="shared" si="4"/>
        <v>0</v>
      </c>
    </row>
    <row r="80" spans="1:9" x14ac:dyDescent="0.25">
      <c r="A80" s="127"/>
      <c r="B80" s="128" t="s">
        <v>708</v>
      </c>
      <c r="C80" s="129">
        <f>('Consolidated Master'!I696)</f>
        <v>250000</v>
      </c>
      <c r="D80" s="129">
        <f>('Consolidated Master'!J696)</f>
        <v>0</v>
      </c>
      <c r="E80" s="129">
        <f>('Consolidated Master'!K696)</f>
        <v>0</v>
      </c>
      <c r="F80" s="129">
        <f>('Consolidated Master'!L696)</f>
        <v>0</v>
      </c>
      <c r="G80" s="129">
        <f>('Consolidated Master'!M696)</f>
        <v>0</v>
      </c>
      <c r="H80" s="129">
        <f>('Consolidated Master'!N696)</f>
        <v>0</v>
      </c>
      <c r="I80" s="131">
        <f t="shared" si="4"/>
        <v>250000</v>
      </c>
    </row>
    <row r="81" spans="1:9" x14ac:dyDescent="0.25">
      <c r="A81" s="133" t="s">
        <v>780</v>
      </c>
      <c r="B81" s="128" t="s">
        <v>781</v>
      </c>
      <c r="C81" s="129">
        <f>('Consolidated Master'!I166)</f>
        <v>841000</v>
      </c>
      <c r="D81" s="129">
        <f>('Consolidated Master'!J166)</f>
        <v>4318000</v>
      </c>
      <c r="E81" s="129">
        <f>('Consolidated Master'!K166)</f>
        <v>11000</v>
      </c>
      <c r="F81" s="129">
        <f>('Consolidated Master'!L166)</f>
        <v>11000</v>
      </c>
      <c r="G81" s="129">
        <f>('Consolidated Master'!M166)</f>
        <v>0</v>
      </c>
      <c r="H81" s="129">
        <f>('Consolidated Master'!N166)</f>
        <v>12400000</v>
      </c>
      <c r="I81" s="131">
        <f t="shared" si="4"/>
        <v>17581000</v>
      </c>
    </row>
    <row r="82" spans="1:9" x14ac:dyDescent="0.25">
      <c r="A82" s="133" t="s">
        <v>782</v>
      </c>
      <c r="B82" s="128" t="s">
        <v>781</v>
      </c>
      <c r="C82" s="129">
        <f>('Consolidated Master'!I203)</f>
        <v>285000</v>
      </c>
      <c r="D82" s="129">
        <f>('Consolidated Master'!J203)</f>
        <v>200000</v>
      </c>
      <c r="E82" s="129">
        <f>('Consolidated Master'!K203)</f>
        <v>285000</v>
      </c>
      <c r="F82" s="129">
        <f>('Consolidated Master'!L203)</f>
        <v>0</v>
      </c>
      <c r="G82" s="129">
        <f>('Consolidated Master'!M203)</f>
        <v>0</v>
      </c>
      <c r="H82" s="129">
        <f>('Consolidated Master'!N203)</f>
        <v>0</v>
      </c>
      <c r="I82" s="131">
        <f t="shared" si="4"/>
        <v>770000</v>
      </c>
    </row>
    <row r="83" spans="1:9" x14ac:dyDescent="0.25">
      <c r="A83" s="133" t="s">
        <v>783</v>
      </c>
      <c r="B83" s="128" t="s">
        <v>784</v>
      </c>
      <c r="C83" s="129">
        <f>('Consolidated Master'!I589)</f>
        <v>750000</v>
      </c>
      <c r="D83" s="129">
        <f>('Consolidated Master'!J589)</f>
        <v>3866000</v>
      </c>
      <c r="E83" s="129">
        <f>('Consolidated Master'!K589)</f>
        <v>775000</v>
      </c>
      <c r="F83" s="129">
        <f>('Consolidated Master'!L589)</f>
        <v>625000</v>
      </c>
      <c r="G83" s="129">
        <f>('Consolidated Master'!M589)</f>
        <v>150000</v>
      </c>
      <c r="H83" s="129">
        <f>('Consolidated Master'!N589)</f>
        <v>625000</v>
      </c>
      <c r="I83" s="131">
        <f t="shared" si="4"/>
        <v>6791000</v>
      </c>
    </row>
    <row r="84" spans="1:9" x14ac:dyDescent="0.25">
      <c r="A84" s="133" t="s">
        <v>785</v>
      </c>
      <c r="B84" s="128" t="s">
        <v>786</v>
      </c>
      <c r="C84" s="129">
        <f>('Consolidated Master'!I405)</f>
        <v>1065000</v>
      </c>
      <c r="D84" s="129">
        <f>('Consolidated Master'!J405)</f>
        <v>1238000</v>
      </c>
      <c r="E84" s="129">
        <f>('Consolidated Master'!K405)</f>
        <v>1427000</v>
      </c>
      <c r="F84" s="129">
        <f>('Consolidated Master'!L405)</f>
        <v>607000</v>
      </c>
      <c r="G84" s="129">
        <f>('Consolidated Master'!M405)</f>
        <v>125000</v>
      </c>
      <c r="H84" s="129">
        <f>('Consolidated Master'!N405)</f>
        <v>275000</v>
      </c>
      <c r="I84" s="131">
        <f t="shared" si="4"/>
        <v>4737000</v>
      </c>
    </row>
    <row r="85" spans="1:9" x14ac:dyDescent="0.25">
      <c r="A85" s="133" t="s">
        <v>793</v>
      </c>
      <c r="B85" s="128" t="s">
        <v>788</v>
      </c>
      <c r="C85" s="129">
        <f>('Consolidated Master'!I729)</f>
        <v>416000</v>
      </c>
      <c r="D85" s="129">
        <f>('Consolidated Master'!J729)</f>
        <v>451000</v>
      </c>
      <c r="E85" s="129">
        <f>('Consolidated Master'!K729)</f>
        <v>87000</v>
      </c>
      <c r="F85" s="129">
        <f>('Consolidated Master'!L729)</f>
        <v>313000</v>
      </c>
      <c r="G85" s="129">
        <f>('Consolidated Master'!M729)</f>
        <v>314000</v>
      </c>
      <c r="H85" s="129">
        <f>('Consolidated Master'!N729)</f>
        <v>0</v>
      </c>
      <c r="I85" s="131">
        <f t="shared" si="4"/>
        <v>1581000</v>
      </c>
    </row>
    <row r="86" spans="1:9" x14ac:dyDescent="0.25">
      <c r="A86" s="133" t="s">
        <v>789</v>
      </c>
      <c r="B86" s="128" t="s">
        <v>790</v>
      </c>
      <c r="C86" s="129">
        <f>('Consolidated Master'!I130)</f>
        <v>11000</v>
      </c>
      <c r="D86" s="129">
        <f>('Consolidated Master'!J130)</f>
        <v>0</v>
      </c>
      <c r="E86" s="129">
        <f>('Consolidated Master'!K130)</f>
        <v>50000</v>
      </c>
      <c r="F86" s="129">
        <f>('Consolidated Master'!L130)</f>
        <v>0</v>
      </c>
      <c r="G86" s="129">
        <f>('Consolidated Master'!M130)</f>
        <v>0</v>
      </c>
      <c r="H86" s="129">
        <f>('Consolidated Master'!N130)</f>
        <v>125000</v>
      </c>
      <c r="I86" s="131">
        <f t="shared" si="4"/>
        <v>186000</v>
      </c>
    </row>
    <row r="87" spans="1:9" ht="15.75" thickBot="1" x14ac:dyDescent="0.3">
      <c r="A87" s="133" t="s">
        <v>791</v>
      </c>
      <c r="B87" s="128" t="s">
        <v>784</v>
      </c>
      <c r="C87" s="129">
        <f>('Consolidated Master'!I610)</f>
        <v>325000</v>
      </c>
      <c r="D87" s="129">
        <f>('Consolidated Master'!J610)</f>
        <v>200000</v>
      </c>
      <c r="E87" s="129">
        <f>('Consolidated Master'!K610)</f>
        <v>0</v>
      </c>
      <c r="F87" s="129">
        <f>('Consolidated Master'!L610)</f>
        <v>0</v>
      </c>
      <c r="G87" s="129">
        <f>('Consolidated Master'!M610)</f>
        <v>0</v>
      </c>
      <c r="H87" s="129">
        <f>('Consolidated Master'!N610)</f>
        <v>450000</v>
      </c>
      <c r="I87" s="131">
        <f t="shared" si="4"/>
        <v>975000</v>
      </c>
    </row>
    <row r="88" spans="1:9" ht="16.5" thickTop="1" thickBot="1" x14ac:dyDescent="0.3">
      <c r="A88" s="123"/>
      <c r="B88" s="133" t="s">
        <v>792</v>
      </c>
      <c r="C88" s="136">
        <f t="shared" ref="C88:H88" si="5">SUM(C67:C87)</f>
        <v>10919350</v>
      </c>
      <c r="D88" s="136">
        <f t="shared" si="5"/>
        <v>16040860</v>
      </c>
      <c r="E88" s="136">
        <f t="shared" si="5"/>
        <v>8108730</v>
      </c>
      <c r="F88" s="136">
        <f t="shared" si="5"/>
        <v>5065155</v>
      </c>
      <c r="G88" s="136">
        <f t="shared" si="5"/>
        <v>5616229</v>
      </c>
      <c r="H88" s="137">
        <f t="shared" si="5"/>
        <v>79187500</v>
      </c>
      <c r="I88" s="134">
        <f t="shared" si="4"/>
        <v>124937824</v>
      </c>
    </row>
    <row r="89" spans="1:9" ht="15.75" thickTop="1" x14ac:dyDescent="0.25">
      <c r="A89" s="123"/>
      <c r="B89" s="78"/>
      <c r="C89" s="78"/>
      <c r="D89" s="78"/>
      <c r="E89" s="78"/>
      <c r="F89" s="78"/>
      <c r="G89" s="78"/>
      <c r="H89" s="78"/>
      <c r="I89" s="78"/>
    </row>
    <row r="90" spans="1:9" x14ac:dyDescent="0.25">
      <c r="A90" s="123"/>
      <c r="B90" s="279" t="s">
        <v>695</v>
      </c>
      <c r="C90" s="279"/>
      <c r="D90" s="279"/>
      <c r="E90" s="279"/>
      <c r="F90" s="279"/>
      <c r="G90" s="279"/>
      <c r="H90" s="279"/>
      <c r="I90" s="78"/>
    </row>
    <row r="91" spans="1:9" x14ac:dyDescent="0.25">
      <c r="A91" s="123"/>
      <c r="B91" s="279" t="s">
        <v>797</v>
      </c>
      <c r="C91" s="279"/>
      <c r="D91" s="279"/>
      <c r="E91" s="279"/>
      <c r="F91" s="279"/>
      <c r="G91" s="279"/>
      <c r="H91" s="279"/>
      <c r="I91" s="78"/>
    </row>
    <row r="92" spans="1:9" ht="15.75" thickBot="1" x14ac:dyDescent="0.3">
      <c r="A92" s="123"/>
      <c r="B92" s="278" t="s">
        <v>777</v>
      </c>
      <c r="C92" s="278"/>
      <c r="D92" s="278"/>
      <c r="E92" s="278"/>
      <c r="F92" s="278"/>
      <c r="G92" s="278"/>
      <c r="H92" s="278"/>
      <c r="I92" s="78"/>
    </row>
    <row r="93" spans="1:9" ht="16.5" thickTop="1" thickBot="1" x14ac:dyDescent="0.3">
      <c r="A93" s="123"/>
      <c r="B93" s="278" t="s">
        <v>795</v>
      </c>
      <c r="C93" s="278"/>
      <c r="D93" s="278"/>
      <c r="E93" s="278"/>
      <c r="F93" s="278"/>
      <c r="G93" s="278"/>
      <c r="H93" s="278"/>
      <c r="I93" s="126"/>
    </row>
    <row r="94" spans="1:9" ht="15.75" thickTop="1" x14ac:dyDescent="0.25">
      <c r="A94" s="123"/>
      <c r="B94" s="125"/>
      <c r="C94" s="125"/>
      <c r="D94" s="125"/>
      <c r="E94" s="125"/>
      <c r="F94" s="125"/>
      <c r="G94" s="125"/>
      <c r="H94" s="125"/>
      <c r="I94" s="126"/>
    </row>
    <row r="95" spans="1:9" ht="15.75" thickBot="1" x14ac:dyDescent="0.3">
      <c r="A95" s="123"/>
      <c r="B95" s="125"/>
      <c r="C95" s="81" t="s">
        <v>697</v>
      </c>
      <c r="D95" s="81" t="s">
        <v>698</v>
      </c>
      <c r="E95" s="81" t="s">
        <v>699</v>
      </c>
      <c r="F95" s="81" t="s">
        <v>700</v>
      </c>
      <c r="G95" s="81" t="s">
        <v>796</v>
      </c>
      <c r="H95" s="81" t="s">
        <v>13</v>
      </c>
      <c r="I95" s="125" t="s">
        <v>29</v>
      </c>
    </row>
    <row r="96" spans="1:9" ht="15.75" thickTop="1" x14ac:dyDescent="0.25">
      <c r="A96" s="127"/>
      <c r="B96" s="128" t="s">
        <v>667</v>
      </c>
      <c r="C96" s="129">
        <f>('Consolidated Master'!I15)</f>
        <v>0</v>
      </c>
      <c r="D96" s="129">
        <f>('Consolidated Master'!J15)</f>
        <v>0</v>
      </c>
      <c r="E96" s="129">
        <f>('Consolidated Master'!K15)</f>
        <v>0</v>
      </c>
      <c r="F96" s="129">
        <f>('Consolidated Master'!L15)</f>
        <v>0</v>
      </c>
      <c r="G96" s="129">
        <f>('Consolidated Master'!M15)</f>
        <v>0</v>
      </c>
      <c r="H96" s="129">
        <f>('Consolidated Master'!N15)</f>
        <v>0</v>
      </c>
      <c r="I96" s="130">
        <f t="shared" ref="I96:I117" si="6">SUM(C96:H96)</f>
        <v>0</v>
      </c>
    </row>
    <row r="97" spans="1:9" x14ac:dyDescent="0.25">
      <c r="A97" s="127"/>
      <c r="B97" s="128" t="s">
        <v>701</v>
      </c>
      <c r="C97" s="129">
        <f>('Consolidated Master'!I38)</f>
        <v>125000</v>
      </c>
      <c r="D97" s="129">
        <f>('Consolidated Master'!J38)</f>
        <v>30000</v>
      </c>
      <c r="E97" s="129">
        <f>('Consolidated Master'!K38)</f>
        <v>20000</v>
      </c>
      <c r="F97" s="129">
        <f>('Consolidated Master'!L38)</f>
        <v>0</v>
      </c>
      <c r="G97" s="129">
        <f>('Consolidated Master'!M38)</f>
        <v>20000</v>
      </c>
      <c r="H97" s="129">
        <f>('Consolidated Master'!N38)</f>
        <v>10000</v>
      </c>
      <c r="I97" s="131">
        <f t="shared" si="6"/>
        <v>205000</v>
      </c>
    </row>
    <row r="98" spans="1:9" x14ac:dyDescent="0.25">
      <c r="A98" s="127"/>
      <c r="B98" s="128" t="s">
        <v>669</v>
      </c>
      <c r="C98" s="129">
        <f>('Consolidated Master'!I102)</f>
        <v>40000</v>
      </c>
      <c r="D98" s="129">
        <f>('Consolidated Master'!J102)</f>
        <v>0</v>
      </c>
      <c r="E98" s="129">
        <f>('Consolidated Master'!K102)</f>
        <v>0</v>
      </c>
      <c r="F98" s="129">
        <f>('Consolidated Master'!L102)</f>
        <v>35000</v>
      </c>
      <c r="G98" s="129">
        <f>('Consolidated Master'!M102)</f>
        <v>0</v>
      </c>
      <c r="H98" s="129">
        <f>('Consolidated Master'!N102)</f>
        <v>0</v>
      </c>
      <c r="I98" s="131">
        <f t="shared" si="6"/>
        <v>75000</v>
      </c>
    </row>
    <row r="99" spans="1:9" x14ac:dyDescent="0.25">
      <c r="A99" s="127"/>
      <c r="B99" s="128" t="s">
        <v>673</v>
      </c>
      <c r="C99" s="129">
        <f>('Consolidated Master'!I228)</f>
        <v>0</v>
      </c>
      <c r="D99" s="129">
        <f>('Consolidated Master'!J228)</f>
        <v>0</v>
      </c>
      <c r="E99" s="129">
        <f>('Consolidated Master'!K228)</f>
        <v>0</v>
      </c>
      <c r="F99" s="129">
        <f>('Consolidated Master'!L228)</f>
        <v>15000</v>
      </c>
      <c r="G99" s="129">
        <f>('Consolidated Master'!M228)</f>
        <v>0</v>
      </c>
      <c r="H99" s="129">
        <f>('Consolidated Master'!N228)</f>
        <v>0</v>
      </c>
      <c r="I99" s="131">
        <f t="shared" si="6"/>
        <v>15000</v>
      </c>
    </row>
    <row r="100" spans="1:9" x14ac:dyDescent="0.25">
      <c r="A100" s="127"/>
      <c r="B100" s="128" t="s">
        <v>702</v>
      </c>
      <c r="C100" s="129">
        <f>('Consolidated Master'!I244)</f>
        <v>0</v>
      </c>
      <c r="D100" s="129">
        <f>('Consolidated Master'!J244)</f>
        <v>0</v>
      </c>
      <c r="E100" s="129">
        <f>('Consolidated Master'!K244)</f>
        <v>0</v>
      </c>
      <c r="F100" s="129">
        <f>('Consolidated Master'!L244)</f>
        <v>0</v>
      </c>
      <c r="G100" s="129">
        <f>('Consolidated Master'!M244)</f>
        <v>0</v>
      </c>
      <c r="H100" s="129">
        <f>('Consolidated Master'!N244)</f>
        <v>0</v>
      </c>
      <c r="I100" s="131">
        <f t="shared" si="6"/>
        <v>0</v>
      </c>
    </row>
    <row r="101" spans="1:9" x14ac:dyDescent="0.25">
      <c r="A101" s="132" t="s">
        <v>779</v>
      </c>
      <c r="B101" s="128" t="s">
        <v>675</v>
      </c>
      <c r="C101" s="129">
        <f>('Consolidated Master'!I266)</f>
        <v>36000</v>
      </c>
      <c r="D101" s="129">
        <f>('Consolidated Master'!J266)</f>
        <v>0</v>
      </c>
      <c r="E101" s="129">
        <f>('Consolidated Master'!K266)</f>
        <v>0</v>
      </c>
      <c r="F101" s="129">
        <f>('Consolidated Master'!L266)</f>
        <v>0</v>
      </c>
      <c r="G101" s="129">
        <f>('Consolidated Master'!M266)</f>
        <v>0</v>
      </c>
      <c r="H101" s="129">
        <f>('Consolidated Master'!N266)</f>
        <v>0</v>
      </c>
      <c r="I101" s="131">
        <f t="shared" si="6"/>
        <v>36000</v>
      </c>
    </row>
    <row r="102" spans="1:9" x14ac:dyDescent="0.25">
      <c r="A102" s="132"/>
      <c r="B102" s="128" t="s">
        <v>703</v>
      </c>
      <c r="C102" s="129">
        <f>('Consolidated Master'!I312)</f>
        <v>0</v>
      </c>
      <c r="D102" s="129">
        <f>('Consolidated Master'!J312)</f>
        <v>0</v>
      </c>
      <c r="E102" s="129">
        <f>('Consolidated Master'!K312)</f>
        <v>0</v>
      </c>
      <c r="F102" s="129">
        <f>('Consolidated Master'!L312)</f>
        <v>0</v>
      </c>
      <c r="G102" s="129">
        <f>('Consolidated Master'!M312)</f>
        <v>0</v>
      </c>
      <c r="H102" s="129">
        <f>('Consolidated Master'!N312)</f>
        <v>0</v>
      </c>
      <c r="I102" s="131">
        <f t="shared" si="6"/>
        <v>0</v>
      </c>
    </row>
    <row r="103" spans="1:9" x14ac:dyDescent="0.25">
      <c r="A103" s="127"/>
      <c r="B103" s="128" t="s">
        <v>495</v>
      </c>
      <c r="C103" s="129">
        <f>('Consolidated Master'!I510)</f>
        <v>40000</v>
      </c>
      <c r="D103" s="129">
        <f>('Consolidated Master'!J510)</f>
        <v>0</v>
      </c>
      <c r="E103" s="129">
        <f>('Consolidated Master'!K510)</f>
        <v>0</v>
      </c>
      <c r="F103" s="129">
        <f>('Consolidated Master'!L510)</f>
        <v>0</v>
      </c>
      <c r="G103" s="129">
        <f>('Consolidated Master'!M510)</f>
        <v>0</v>
      </c>
      <c r="H103" s="129">
        <f>('Consolidated Master'!N510)</f>
        <v>0</v>
      </c>
      <c r="I103" s="131">
        <f t="shared" si="6"/>
        <v>40000</v>
      </c>
    </row>
    <row r="104" spans="1:9" x14ac:dyDescent="0.25">
      <c r="A104" s="127"/>
      <c r="B104" s="128" t="s">
        <v>704</v>
      </c>
      <c r="C104" s="129">
        <f>('Consolidated Master'!I527)</f>
        <v>0</v>
      </c>
      <c r="D104" s="129">
        <f>('Consolidated Master'!J527)</f>
        <v>0</v>
      </c>
      <c r="E104" s="129">
        <f>('Consolidated Master'!K527)</f>
        <v>28000</v>
      </c>
      <c r="F104" s="129">
        <f>('Consolidated Master'!L527)</f>
        <v>0</v>
      </c>
      <c r="G104" s="129">
        <f>('Consolidated Master'!M527)</f>
        <v>0</v>
      </c>
      <c r="H104" s="129">
        <f>('Consolidated Master'!N527)</f>
        <v>0</v>
      </c>
      <c r="I104" s="131">
        <f t="shared" si="6"/>
        <v>28000</v>
      </c>
    </row>
    <row r="105" spans="1:9" x14ac:dyDescent="0.25">
      <c r="A105" s="127"/>
      <c r="B105" s="128" t="s">
        <v>535</v>
      </c>
      <c r="C105" s="129">
        <f>('Consolidated Master'!I566)</f>
        <v>80000</v>
      </c>
      <c r="D105" s="129">
        <f>('Consolidated Master'!J566)</f>
        <v>0</v>
      </c>
      <c r="E105" s="129">
        <f>('Consolidated Master'!K566)</f>
        <v>0</v>
      </c>
      <c r="F105" s="129">
        <f>('Consolidated Master'!L566)</f>
        <v>0</v>
      </c>
      <c r="G105" s="129">
        <f>('Consolidated Master'!M566)</f>
        <v>0</v>
      </c>
      <c r="H105" s="129">
        <f>('Consolidated Master'!N566)</f>
        <v>0</v>
      </c>
      <c r="I105" s="131">
        <f t="shared" si="6"/>
        <v>80000</v>
      </c>
    </row>
    <row r="106" spans="1:9" x14ac:dyDescent="0.25">
      <c r="A106" s="127"/>
      <c r="B106" s="128" t="s">
        <v>705</v>
      </c>
      <c r="C106" s="129">
        <f>('Consolidated Master'!I640)</f>
        <v>216000</v>
      </c>
      <c r="D106" s="129">
        <f>('Consolidated Master'!J640)</f>
        <v>216000</v>
      </c>
      <c r="E106" s="129">
        <f>('Consolidated Master'!K640)</f>
        <v>216000</v>
      </c>
      <c r="F106" s="129">
        <f>('Consolidated Master'!L640)</f>
        <v>216000</v>
      </c>
      <c r="G106" s="129">
        <f>('Consolidated Master'!M640)</f>
        <v>216000</v>
      </c>
      <c r="H106" s="129">
        <f>('Consolidated Master'!N640)</f>
        <v>0</v>
      </c>
      <c r="I106" s="131">
        <f t="shared" si="6"/>
        <v>1080000</v>
      </c>
    </row>
    <row r="107" spans="1:9" x14ac:dyDescent="0.25">
      <c r="A107" s="127"/>
      <c r="B107" s="128" t="s">
        <v>706</v>
      </c>
      <c r="C107" s="129">
        <f>('Consolidated Master'!I664)</f>
        <v>0</v>
      </c>
      <c r="D107" s="129">
        <f>('Consolidated Master'!J664)</f>
        <v>0</v>
      </c>
      <c r="E107" s="129">
        <f>('Consolidated Master'!K664)</f>
        <v>0</v>
      </c>
      <c r="F107" s="129">
        <f>('Consolidated Master'!L664)</f>
        <v>0</v>
      </c>
      <c r="G107" s="129">
        <f>('Consolidated Master'!M664)</f>
        <v>0</v>
      </c>
      <c r="H107" s="129">
        <f>('Consolidated Master'!N664)</f>
        <v>0</v>
      </c>
      <c r="I107" s="131">
        <f t="shared" si="6"/>
        <v>0</v>
      </c>
    </row>
    <row r="108" spans="1:9" x14ac:dyDescent="0.25">
      <c r="A108" s="127"/>
      <c r="B108" s="128" t="s">
        <v>707</v>
      </c>
      <c r="C108" s="129">
        <f>('Consolidated Master'!I682)</f>
        <v>0</v>
      </c>
      <c r="D108" s="129">
        <f>('Consolidated Master'!J682)</f>
        <v>0</v>
      </c>
      <c r="E108" s="129">
        <f>('Consolidated Master'!K682)</f>
        <v>0</v>
      </c>
      <c r="F108" s="129">
        <f>('Consolidated Master'!L682)</f>
        <v>0</v>
      </c>
      <c r="G108" s="129">
        <f>('Consolidated Master'!M682)</f>
        <v>0</v>
      </c>
      <c r="H108" s="129">
        <f>('Consolidated Master'!N682)</f>
        <v>0</v>
      </c>
      <c r="I108" s="131">
        <f t="shared" si="6"/>
        <v>0</v>
      </c>
    </row>
    <row r="109" spans="1:9" x14ac:dyDescent="0.25">
      <c r="A109" s="127"/>
      <c r="B109" s="128" t="s">
        <v>708</v>
      </c>
      <c r="C109" s="129">
        <f>('Consolidated Master'!I702)</f>
        <v>93000</v>
      </c>
      <c r="D109" s="129">
        <f>('Consolidated Master'!J702)</f>
        <v>76000</v>
      </c>
      <c r="E109" s="129">
        <f>('Consolidated Master'!K702)</f>
        <v>88000</v>
      </c>
      <c r="F109" s="129">
        <f>('Consolidated Master'!L702)</f>
        <v>26000</v>
      </c>
      <c r="G109" s="129">
        <f>('Consolidated Master'!M702)</f>
        <v>0</v>
      </c>
      <c r="H109" s="129">
        <f>('Consolidated Master'!N702)</f>
        <v>0</v>
      </c>
      <c r="I109" s="131">
        <f t="shared" si="6"/>
        <v>283000</v>
      </c>
    </row>
    <row r="110" spans="1:9" x14ac:dyDescent="0.25">
      <c r="A110" s="133" t="s">
        <v>780</v>
      </c>
      <c r="B110" s="128" t="s">
        <v>781</v>
      </c>
      <c r="C110" s="129">
        <f>('Consolidated Master'!I183)</f>
        <v>1035500</v>
      </c>
      <c r="D110" s="129">
        <f>('Consolidated Master'!J183)</f>
        <v>1110500</v>
      </c>
      <c r="E110" s="129">
        <f>('Consolidated Master'!K183)</f>
        <v>290500</v>
      </c>
      <c r="F110" s="129">
        <f>('Consolidated Master'!L183)</f>
        <v>201000</v>
      </c>
      <c r="G110" s="129">
        <f>('Consolidated Master'!M183)</f>
        <v>201000</v>
      </c>
      <c r="H110" s="129">
        <f>('Consolidated Master'!N183)</f>
        <v>0</v>
      </c>
      <c r="I110" s="131">
        <f t="shared" si="6"/>
        <v>2838500</v>
      </c>
    </row>
    <row r="111" spans="1:9" x14ac:dyDescent="0.25">
      <c r="A111" s="133" t="s">
        <v>782</v>
      </c>
      <c r="B111" s="128" t="s">
        <v>781</v>
      </c>
      <c r="C111" s="129">
        <f>('Consolidated Master'!I211)</f>
        <v>27000</v>
      </c>
      <c r="D111" s="129">
        <f>('Consolidated Master'!J211)</f>
        <v>35000</v>
      </c>
      <c r="E111" s="129">
        <f>('Consolidated Master'!K211)</f>
        <v>35000</v>
      </c>
      <c r="F111" s="129">
        <f>('Consolidated Master'!L211)</f>
        <v>35000</v>
      </c>
      <c r="G111" s="129">
        <f>('Consolidated Master'!M211)</f>
        <v>35000</v>
      </c>
      <c r="H111" s="129">
        <f>('Consolidated Master'!N211)</f>
        <v>0</v>
      </c>
      <c r="I111" s="131">
        <f t="shared" si="6"/>
        <v>167000</v>
      </c>
    </row>
    <row r="112" spans="1:9" x14ac:dyDescent="0.25">
      <c r="A112" s="133" t="s">
        <v>783</v>
      </c>
      <c r="B112" s="128" t="s">
        <v>784</v>
      </c>
      <c r="C112" s="129">
        <f>('Consolidated Master'!I592)</f>
        <v>0</v>
      </c>
      <c r="D112" s="129">
        <f>('Consolidated Master'!J592)</f>
        <v>0</v>
      </c>
      <c r="E112" s="129">
        <f>('Consolidated Master'!K592)</f>
        <v>0</v>
      </c>
      <c r="F112" s="129">
        <f>('Consolidated Master'!L592)</f>
        <v>0</v>
      </c>
      <c r="G112" s="129">
        <f>('Consolidated Master'!M592)</f>
        <v>0</v>
      </c>
      <c r="H112" s="129">
        <f>('Consolidated Master'!N592)</f>
        <v>0</v>
      </c>
      <c r="I112" s="131">
        <f t="shared" si="6"/>
        <v>0</v>
      </c>
    </row>
    <row r="113" spans="1:9" x14ac:dyDescent="0.25">
      <c r="A113" s="133" t="s">
        <v>785</v>
      </c>
      <c r="B113" s="128" t="s">
        <v>786</v>
      </c>
      <c r="C113" s="129">
        <f>('Consolidated Master'!I476)</f>
        <v>310000</v>
      </c>
      <c r="D113" s="129">
        <f>('Consolidated Master'!J476)</f>
        <v>425000</v>
      </c>
      <c r="E113" s="129">
        <f>('Consolidated Master'!K476)</f>
        <v>370000</v>
      </c>
      <c r="F113" s="129">
        <f>('Consolidated Master'!L476)</f>
        <v>235000</v>
      </c>
      <c r="G113" s="129">
        <f>('Consolidated Master'!M476)</f>
        <v>87000</v>
      </c>
      <c r="H113" s="129">
        <f>('Consolidated Master'!N476)</f>
        <v>1180000</v>
      </c>
      <c r="I113" s="131">
        <f t="shared" si="6"/>
        <v>2607000</v>
      </c>
    </row>
    <row r="114" spans="1:9" x14ac:dyDescent="0.25">
      <c r="A114" s="133" t="s">
        <v>793</v>
      </c>
      <c r="B114" s="128" t="s">
        <v>788</v>
      </c>
      <c r="C114" s="129">
        <f>('Consolidated Master'!I737)</f>
        <v>77200</v>
      </c>
      <c r="D114" s="129">
        <f>('Consolidated Master'!J737)</f>
        <v>105000</v>
      </c>
      <c r="E114" s="129">
        <f>('Consolidated Master'!K737)</f>
        <v>55000</v>
      </c>
      <c r="F114" s="129">
        <f>('Consolidated Master'!L737)</f>
        <v>13000</v>
      </c>
      <c r="G114" s="129">
        <f>('Consolidated Master'!M737)</f>
        <v>110000</v>
      </c>
      <c r="H114" s="129">
        <f>('Consolidated Master'!N737)</f>
        <v>15000</v>
      </c>
      <c r="I114" s="131">
        <f t="shared" si="6"/>
        <v>375200</v>
      </c>
    </row>
    <row r="115" spans="1:9" x14ac:dyDescent="0.25">
      <c r="A115" s="133" t="s">
        <v>789</v>
      </c>
      <c r="B115" s="128" t="s">
        <v>790</v>
      </c>
      <c r="C115" s="129">
        <f>('Consolidated Master'!I136)</f>
        <v>36000</v>
      </c>
      <c r="D115" s="129">
        <f>('Consolidated Master'!J136)</f>
        <v>0</v>
      </c>
      <c r="E115" s="129">
        <f>('Consolidated Master'!K136)</f>
        <v>0</v>
      </c>
      <c r="F115" s="129">
        <f>('Consolidated Master'!L136)</f>
        <v>0</v>
      </c>
      <c r="G115" s="129">
        <f>('Consolidated Master'!M136)</f>
        <v>0</v>
      </c>
      <c r="H115" s="129">
        <f>('Consolidated Master'!N136)</f>
        <v>0</v>
      </c>
      <c r="I115" s="131">
        <f t="shared" si="6"/>
        <v>36000</v>
      </c>
    </row>
    <row r="116" spans="1:9" ht="15.75" thickBot="1" x14ac:dyDescent="0.3">
      <c r="A116" s="133" t="s">
        <v>791</v>
      </c>
      <c r="B116" s="128" t="s">
        <v>784</v>
      </c>
      <c r="C116" s="129">
        <f>('Consolidated Master'!I613)</f>
        <v>45000</v>
      </c>
      <c r="D116" s="129">
        <f>('Consolidated Master'!J613)</f>
        <v>0</v>
      </c>
      <c r="E116" s="129">
        <f>('Consolidated Master'!K613)</f>
        <v>0</v>
      </c>
      <c r="F116" s="129">
        <f>('Consolidated Master'!L613)</f>
        <v>0</v>
      </c>
      <c r="G116" s="129">
        <f>('Consolidated Master'!M613)</f>
        <v>0</v>
      </c>
      <c r="H116" s="129">
        <f>('Consolidated Master'!N613)</f>
        <v>0</v>
      </c>
      <c r="I116" s="131">
        <f t="shared" si="6"/>
        <v>45000</v>
      </c>
    </row>
    <row r="117" spans="1:9" ht="16.5" thickTop="1" thickBot="1" x14ac:dyDescent="0.3">
      <c r="A117" s="123"/>
      <c r="B117" s="133" t="s">
        <v>792</v>
      </c>
      <c r="C117" s="136">
        <f t="shared" ref="C117:H117" si="7">SUM(C96:C116)</f>
        <v>2160700</v>
      </c>
      <c r="D117" s="136">
        <f t="shared" si="7"/>
        <v>1997500</v>
      </c>
      <c r="E117" s="136">
        <f t="shared" si="7"/>
        <v>1102500</v>
      </c>
      <c r="F117" s="136">
        <f t="shared" si="7"/>
        <v>776000</v>
      </c>
      <c r="G117" s="136">
        <f t="shared" si="7"/>
        <v>669000</v>
      </c>
      <c r="H117" s="137">
        <f t="shared" si="7"/>
        <v>1205000</v>
      </c>
      <c r="I117" s="134">
        <f t="shared" si="6"/>
        <v>7910700</v>
      </c>
    </row>
    <row r="118" spans="1:9" ht="15.75" thickTop="1" x14ac:dyDescent="0.25"/>
  </sheetData>
  <mergeCells count="17">
    <mergeCell ref="B64:H64"/>
    <mergeCell ref="B90:H90"/>
    <mergeCell ref="B91:H91"/>
    <mergeCell ref="B92:H92"/>
    <mergeCell ref="B93:H93"/>
    <mergeCell ref="B63:H63"/>
    <mergeCell ref="B1:H1"/>
    <mergeCell ref="B2:H2"/>
    <mergeCell ref="B3:H3"/>
    <mergeCell ref="B4:H4"/>
    <mergeCell ref="C29:H29"/>
    <mergeCell ref="B31:H31"/>
    <mergeCell ref="B32:H32"/>
    <mergeCell ref="B33:H33"/>
    <mergeCell ref="B34:H34"/>
    <mergeCell ref="B61:H61"/>
    <mergeCell ref="B62:H62"/>
  </mergeCells>
  <pageMargins left="0.7" right="0.7" top="0.75" bottom="0.75" header="0.3" footer="0.3"/>
  <pageSetup scale="2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66010-4BF5-4E11-9B1C-9D88C4092A13}">
  <dimension ref="A1"/>
  <sheetViews>
    <sheetView zoomScaleNormal="100" workbookViewId="0">
      <selection activeCell="M176" sqref="M176"/>
    </sheetView>
  </sheetViews>
  <sheetFormatPr defaultRowHeight="15" x14ac:dyDescent="0.25"/>
  <sheetData/>
  <pageMargins left="0.7" right="0.7" top="0.75" bottom="0.75" header="0.3" footer="0.3"/>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E4C5F-A7B6-4D8C-930A-160F113107EE}">
  <sheetPr>
    <pageSetUpPr fitToPage="1"/>
  </sheetPr>
  <dimension ref="A1:H104"/>
  <sheetViews>
    <sheetView topLeftCell="B1" workbookViewId="0">
      <selection activeCell="B55" sqref="B55:H103"/>
    </sheetView>
  </sheetViews>
  <sheetFormatPr defaultRowHeight="15" x14ac:dyDescent="0.25"/>
  <cols>
    <col min="3" max="3" width="12" bestFit="1" customWidth="1"/>
    <col min="5" max="5" width="13" bestFit="1" customWidth="1"/>
    <col min="7" max="7" width="12" bestFit="1" customWidth="1"/>
  </cols>
  <sheetData>
    <row r="1" spans="1:8" x14ac:dyDescent="0.25">
      <c r="A1" s="123"/>
      <c r="B1" s="279" t="s">
        <v>695</v>
      </c>
      <c r="C1" s="279"/>
      <c r="D1" s="279"/>
      <c r="E1" s="279"/>
      <c r="F1" s="279"/>
      <c r="G1" s="279"/>
      <c r="H1" s="279"/>
    </row>
    <row r="2" spans="1:8" ht="15.75" thickBot="1" x14ac:dyDescent="0.3">
      <c r="A2" s="123"/>
      <c r="B2" s="279" t="s">
        <v>801</v>
      </c>
      <c r="C2" s="279"/>
      <c r="D2" s="279"/>
      <c r="E2" s="279"/>
      <c r="F2" s="279"/>
      <c r="G2" s="279"/>
      <c r="H2" s="279"/>
    </row>
    <row r="3" spans="1:8" ht="16.5" thickTop="1" thickBot="1" x14ac:dyDescent="0.3">
      <c r="A3" s="123"/>
      <c r="B3" s="280" t="s">
        <v>802</v>
      </c>
      <c r="C3" s="280"/>
      <c r="D3" s="280"/>
      <c r="E3" s="280"/>
      <c r="F3" s="280"/>
      <c r="G3" s="280"/>
      <c r="H3" s="280"/>
    </row>
    <row r="4" spans="1:8" ht="15.75" thickTop="1" x14ac:dyDescent="0.25">
      <c r="A4" s="123"/>
      <c r="B4" s="125"/>
      <c r="C4" s="125"/>
      <c r="D4" s="125"/>
      <c r="E4" s="125"/>
      <c r="F4" s="125"/>
      <c r="G4" s="125"/>
      <c r="H4" s="125"/>
    </row>
    <row r="5" spans="1:8" ht="15.75" thickBot="1" x14ac:dyDescent="0.3">
      <c r="A5" s="123"/>
      <c r="B5" s="79"/>
      <c r="C5" s="81" t="s">
        <v>798</v>
      </c>
      <c r="D5" s="81"/>
      <c r="E5" s="81" t="s">
        <v>717</v>
      </c>
      <c r="F5" s="81"/>
      <c r="G5" s="81" t="s">
        <v>799</v>
      </c>
      <c r="H5" s="79"/>
    </row>
    <row r="6" spans="1:8" ht="15.75" thickTop="1" x14ac:dyDescent="0.25">
      <c r="A6" s="127"/>
      <c r="B6" s="128" t="s">
        <v>667</v>
      </c>
      <c r="C6" s="129">
        <f>('Consolidated Master'!I6)</f>
        <v>2000000</v>
      </c>
      <c r="D6" s="83"/>
      <c r="E6" s="83">
        <v>0</v>
      </c>
      <c r="F6" s="83"/>
      <c r="G6" s="83">
        <f>C6-E6</f>
        <v>2000000</v>
      </c>
      <c r="H6" s="139"/>
    </row>
    <row r="7" spans="1:8" x14ac:dyDescent="0.25">
      <c r="A7" s="127"/>
      <c r="B7" s="128" t="s">
        <v>701</v>
      </c>
      <c r="C7" s="129">
        <f>('Consolidated Master'!I22)</f>
        <v>0</v>
      </c>
      <c r="D7" s="83"/>
      <c r="E7" s="83">
        <v>0</v>
      </c>
      <c r="F7" s="83"/>
      <c r="G7" s="83">
        <f>C7-E7</f>
        <v>0</v>
      </c>
      <c r="H7" s="139"/>
    </row>
    <row r="8" spans="1:8" x14ac:dyDescent="0.25">
      <c r="A8" s="127"/>
      <c r="B8" s="128" t="s">
        <v>669</v>
      </c>
      <c r="C8" s="129">
        <f>('Consolidated Master'!I49)</f>
        <v>500000</v>
      </c>
      <c r="D8" s="83"/>
      <c r="E8" s="83">
        <v>0</v>
      </c>
      <c r="F8" s="83"/>
      <c r="G8" s="83">
        <f t="shared" ref="G8:G26" si="0">C8-E8</f>
        <v>500000</v>
      </c>
      <c r="H8" s="139"/>
    </row>
    <row r="9" spans="1:8" x14ac:dyDescent="0.25">
      <c r="A9" s="127"/>
      <c r="B9" s="128" t="s">
        <v>673</v>
      </c>
      <c r="C9" s="129">
        <f>('Consolidated Master'!I218)</f>
        <v>0</v>
      </c>
      <c r="D9" s="83"/>
      <c r="E9" s="83">
        <v>0</v>
      </c>
      <c r="F9" s="83"/>
      <c r="G9" s="83">
        <f t="shared" si="0"/>
        <v>0</v>
      </c>
      <c r="H9" s="139"/>
    </row>
    <row r="10" spans="1:8" x14ac:dyDescent="0.25">
      <c r="A10" s="127"/>
      <c r="B10" s="128" t="s">
        <v>702</v>
      </c>
      <c r="C10" s="129">
        <f>('Consolidated Master'!I235)</f>
        <v>1000000</v>
      </c>
      <c r="D10" s="83"/>
      <c r="E10" s="83">
        <v>0</v>
      </c>
      <c r="F10" s="83"/>
      <c r="G10" s="83">
        <f t="shared" si="0"/>
        <v>1000000</v>
      </c>
      <c r="H10" s="139"/>
    </row>
    <row r="11" spans="1:8" x14ac:dyDescent="0.25">
      <c r="A11" s="132" t="s">
        <v>800</v>
      </c>
      <c r="B11" s="128" t="s">
        <v>675</v>
      </c>
      <c r="C11" s="129">
        <f>('Consolidated Master'!I252)</f>
        <v>0</v>
      </c>
      <c r="D11" s="83"/>
      <c r="E11" s="83">
        <v>0</v>
      </c>
      <c r="F11" s="83"/>
      <c r="G11" s="83">
        <f t="shared" si="0"/>
        <v>0</v>
      </c>
      <c r="H11" s="139"/>
    </row>
    <row r="12" spans="1:8" x14ac:dyDescent="0.25">
      <c r="A12" s="132"/>
      <c r="B12" s="128" t="s">
        <v>703</v>
      </c>
      <c r="C12" s="129">
        <f>('Consolidated Master'!I277)</f>
        <v>64500</v>
      </c>
      <c r="D12" s="83"/>
      <c r="E12" s="83">
        <v>0</v>
      </c>
      <c r="F12" s="83"/>
      <c r="G12" s="83">
        <f t="shared" si="0"/>
        <v>64500</v>
      </c>
      <c r="H12" s="139"/>
    </row>
    <row r="13" spans="1:8" x14ac:dyDescent="0.25">
      <c r="A13" s="127"/>
      <c r="B13" s="128" t="s">
        <v>495</v>
      </c>
      <c r="C13" s="129">
        <f>('Consolidated Master'!I496)</f>
        <v>3117946</v>
      </c>
      <c r="D13" s="83"/>
      <c r="E13" s="83">
        <f>SUM('Outside Funding'!B29:B33)</f>
        <v>450000</v>
      </c>
      <c r="F13" s="83"/>
      <c r="G13" s="83">
        <f t="shared" si="0"/>
        <v>2667946</v>
      </c>
      <c r="H13" s="139"/>
    </row>
    <row r="14" spans="1:8" x14ac:dyDescent="0.25">
      <c r="A14" s="127"/>
      <c r="B14" s="128" t="s">
        <v>704</v>
      </c>
      <c r="C14" s="129">
        <f>('Consolidated Master'!I518)</f>
        <v>0</v>
      </c>
      <c r="D14" s="83"/>
      <c r="E14" s="83">
        <v>0</v>
      </c>
      <c r="F14" s="83"/>
      <c r="G14" s="83">
        <f t="shared" si="0"/>
        <v>0</v>
      </c>
      <c r="H14" s="139"/>
    </row>
    <row r="15" spans="1:8" x14ac:dyDescent="0.25">
      <c r="A15" s="127"/>
      <c r="B15" s="128" t="s">
        <v>535</v>
      </c>
      <c r="C15" s="129">
        <f>('Consolidated Master'!I553)</f>
        <v>6985613</v>
      </c>
      <c r="D15" s="83"/>
      <c r="E15" s="83">
        <f>SUM('Outside Funding'!B37:B46)</f>
        <v>3044697.5</v>
      </c>
      <c r="F15" s="83"/>
      <c r="G15" s="83">
        <f t="shared" si="0"/>
        <v>3940915.5</v>
      </c>
      <c r="H15" s="139"/>
    </row>
    <row r="16" spans="1:8" x14ac:dyDescent="0.25">
      <c r="A16" s="127"/>
      <c r="B16" s="128" t="s">
        <v>705</v>
      </c>
      <c r="C16" s="129">
        <f>('Consolidated Master'!I623)</f>
        <v>0</v>
      </c>
      <c r="D16" s="83"/>
      <c r="E16" s="83">
        <v>0</v>
      </c>
      <c r="F16" s="83"/>
      <c r="G16" s="83">
        <f t="shared" si="0"/>
        <v>0</v>
      </c>
      <c r="H16" s="139"/>
    </row>
    <row r="17" spans="1:8" x14ac:dyDescent="0.25">
      <c r="A17" s="127"/>
      <c r="B17" s="128" t="s">
        <v>706</v>
      </c>
      <c r="C17" s="129">
        <f>('Consolidated Master'!I649)</f>
        <v>880500</v>
      </c>
      <c r="D17" s="83"/>
      <c r="E17" s="83">
        <v>0</v>
      </c>
      <c r="F17" s="83"/>
      <c r="G17" s="83">
        <f t="shared" si="0"/>
        <v>880500</v>
      </c>
      <c r="H17" s="139"/>
    </row>
    <row r="18" spans="1:8" x14ac:dyDescent="0.25">
      <c r="A18" s="127"/>
      <c r="B18" s="128" t="s">
        <v>707</v>
      </c>
      <c r="C18" s="129">
        <f>('Consolidated Master'!I671)</f>
        <v>0</v>
      </c>
      <c r="D18" s="83"/>
      <c r="E18" s="83">
        <v>0</v>
      </c>
      <c r="F18" s="83"/>
      <c r="G18" s="83">
        <f t="shared" si="0"/>
        <v>0</v>
      </c>
      <c r="H18" s="139"/>
    </row>
    <row r="19" spans="1:8" x14ac:dyDescent="0.25">
      <c r="A19" s="127"/>
      <c r="B19" s="128" t="s">
        <v>708</v>
      </c>
      <c r="C19" s="129">
        <f>('Consolidated Master'!I690)</f>
        <v>0</v>
      </c>
      <c r="D19" s="83"/>
      <c r="E19" s="83">
        <v>0</v>
      </c>
      <c r="F19" s="83"/>
      <c r="G19" s="83">
        <f t="shared" si="0"/>
        <v>0</v>
      </c>
      <c r="H19" s="139"/>
    </row>
    <row r="20" spans="1:8" x14ac:dyDescent="0.25">
      <c r="A20" s="133" t="s">
        <v>780</v>
      </c>
      <c r="B20" s="128" t="s">
        <v>781</v>
      </c>
      <c r="C20" s="129">
        <f>('Consolidated Master'!I144)</f>
        <v>0</v>
      </c>
      <c r="D20" s="83"/>
      <c r="E20" s="83">
        <v>0</v>
      </c>
      <c r="F20" s="83"/>
      <c r="G20" s="83">
        <f t="shared" si="0"/>
        <v>0</v>
      </c>
      <c r="H20" s="139"/>
    </row>
    <row r="21" spans="1:8" x14ac:dyDescent="0.25">
      <c r="A21" s="133" t="s">
        <v>782</v>
      </c>
      <c r="B21" s="128" t="s">
        <v>781</v>
      </c>
      <c r="C21" s="129">
        <f>('Consolidated Master'!I192)</f>
        <v>16000</v>
      </c>
      <c r="D21" s="83"/>
      <c r="E21" s="83">
        <v>0</v>
      </c>
      <c r="F21" s="83"/>
      <c r="G21" s="83">
        <f t="shared" si="0"/>
        <v>16000</v>
      </c>
      <c r="H21" s="139"/>
    </row>
    <row r="22" spans="1:8" x14ac:dyDescent="0.25">
      <c r="A22" s="133" t="s">
        <v>783</v>
      </c>
      <c r="B22" s="128" t="s">
        <v>784</v>
      </c>
      <c r="C22" s="129">
        <f>('Consolidated Master'!I573)</f>
        <v>0</v>
      </c>
      <c r="D22" s="83"/>
      <c r="E22" s="83">
        <v>0</v>
      </c>
      <c r="F22" s="83"/>
      <c r="G22" s="83">
        <f t="shared" si="0"/>
        <v>0</v>
      </c>
      <c r="H22" s="139"/>
    </row>
    <row r="23" spans="1:8" x14ac:dyDescent="0.25">
      <c r="A23" s="133" t="s">
        <v>785</v>
      </c>
      <c r="B23" s="128" t="s">
        <v>786</v>
      </c>
      <c r="C23" s="129">
        <f>('Consolidated Master'!I343)</f>
        <v>5313000</v>
      </c>
      <c r="D23" s="83"/>
      <c r="E23" s="83">
        <f>SUM('Outside Funding'!B15:B19)</f>
        <v>100000</v>
      </c>
      <c r="F23" s="83"/>
      <c r="G23" s="83">
        <f t="shared" si="0"/>
        <v>5213000</v>
      </c>
      <c r="H23" s="139"/>
    </row>
    <row r="24" spans="1:8" x14ac:dyDescent="0.25">
      <c r="A24" s="133" t="s">
        <v>793</v>
      </c>
      <c r="B24" s="128" t="s">
        <v>788</v>
      </c>
      <c r="C24" s="129">
        <f>('Consolidated Master'!I713)</f>
        <v>415000</v>
      </c>
      <c r="D24" s="83"/>
      <c r="E24" s="83">
        <f>SUM('Outside Funding'!B59:B61)</f>
        <v>375000</v>
      </c>
      <c r="F24" s="83"/>
      <c r="G24" s="83">
        <f t="shared" si="0"/>
        <v>40000</v>
      </c>
      <c r="H24" s="139"/>
    </row>
    <row r="25" spans="1:8" x14ac:dyDescent="0.25">
      <c r="A25" s="133" t="s">
        <v>789</v>
      </c>
      <c r="B25" s="128" t="s">
        <v>790</v>
      </c>
      <c r="C25" s="129">
        <f>('Consolidated Master'!I118)</f>
        <v>387500</v>
      </c>
      <c r="D25" s="83"/>
      <c r="E25" s="83">
        <v>0</v>
      </c>
      <c r="F25" s="83"/>
      <c r="G25" s="83">
        <f t="shared" si="0"/>
        <v>387500</v>
      </c>
      <c r="H25" s="139"/>
    </row>
    <row r="26" spans="1:8" ht="15.75" thickBot="1" x14ac:dyDescent="0.3">
      <c r="A26" s="133" t="s">
        <v>791</v>
      </c>
      <c r="B26" s="128" t="s">
        <v>784</v>
      </c>
      <c r="C26" s="129">
        <f>('Consolidated Master'!I601)</f>
        <v>0</v>
      </c>
      <c r="D26" s="87"/>
      <c r="E26" s="83">
        <v>0</v>
      </c>
      <c r="F26" s="87"/>
      <c r="G26" s="83">
        <f t="shared" si="0"/>
        <v>0</v>
      </c>
      <c r="H26" s="139"/>
    </row>
    <row r="27" spans="1:8" ht="16.5" thickTop="1" thickBot="1" x14ac:dyDescent="0.3">
      <c r="A27" s="123"/>
      <c r="B27" s="133" t="s">
        <v>29</v>
      </c>
      <c r="C27" s="140">
        <f>SUM(C6:C26)</f>
        <v>20680059</v>
      </c>
      <c r="D27" s="140"/>
      <c r="E27" s="140">
        <f>SUM(E6:E26)</f>
        <v>3969697.5</v>
      </c>
      <c r="F27" s="140"/>
      <c r="G27" s="140">
        <f>SUM(G6:G26)</f>
        <v>16710361.5</v>
      </c>
      <c r="H27" s="139"/>
    </row>
    <row r="28" spans="1:8" ht="16.5" thickTop="1" thickBot="1" x14ac:dyDescent="0.3">
      <c r="A28" s="123"/>
      <c r="B28" s="78"/>
      <c r="C28" s="78"/>
      <c r="D28" s="78"/>
      <c r="E28" s="78"/>
      <c r="F28" s="78"/>
      <c r="G28" s="78"/>
      <c r="H28" s="78"/>
    </row>
    <row r="29" spans="1:8" ht="16.5" thickTop="1" thickBot="1" x14ac:dyDescent="0.3">
      <c r="A29" s="123"/>
      <c r="B29" s="280" t="s">
        <v>803</v>
      </c>
      <c r="C29" s="280"/>
      <c r="D29" s="280"/>
      <c r="E29" s="280"/>
      <c r="F29" s="280"/>
      <c r="G29" s="280"/>
      <c r="H29" s="280"/>
    </row>
    <row r="30" spans="1:8" ht="16.5" thickTop="1" thickBot="1" x14ac:dyDescent="0.3">
      <c r="A30" s="123"/>
      <c r="B30" s="79"/>
      <c r="C30" s="81" t="s">
        <v>798</v>
      </c>
      <c r="D30" s="81"/>
      <c r="E30" s="81" t="s">
        <v>717</v>
      </c>
      <c r="F30" s="81"/>
      <c r="G30" s="81" t="s">
        <v>799</v>
      </c>
      <c r="H30" s="79"/>
    </row>
    <row r="31" spans="1:8" ht="15.75" thickTop="1" x14ac:dyDescent="0.25">
      <c r="A31" s="127"/>
      <c r="B31" s="128" t="s">
        <v>667</v>
      </c>
      <c r="C31" s="129">
        <f>('Consolidated Master'!I9)</f>
        <v>0</v>
      </c>
      <c r="D31" s="83"/>
      <c r="E31" s="83">
        <v>0</v>
      </c>
      <c r="F31" s="83"/>
      <c r="G31" s="83">
        <f t="shared" ref="G31:G51" si="1">C31-E31</f>
        <v>0</v>
      </c>
      <c r="H31" s="139"/>
    </row>
    <row r="32" spans="1:8" x14ac:dyDescent="0.25">
      <c r="A32" s="127"/>
      <c r="B32" s="128" t="s">
        <v>701</v>
      </c>
      <c r="C32" s="129">
        <f>('Consolidated Master'!I25)</f>
        <v>0</v>
      </c>
      <c r="D32" s="83"/>
      <c r="E32" s="83">
        <v>0</v>
      </c>
      <c r="F32" s="83"/>
      <c r="G32" s="83">
        <f t="shared" si="1"/>
        <v>0</v>
      </c>
      <c r="H32" s="139"/>
    </row>
    <row r="33" spans="1:8" x14ac:dyDescent="0.25">
      <c r="A33" s="127"/>
      <c r="B33" s="128" t="s">
        <v>669</v>
      </c>
      <c r="C33" s="129">
        <f>('Consolidated Master'!I52)</f>
        <v>0</v>
      </c>
      <c r="D33" s="83"/>
      <c r="E33" s="83">
        <v>0</v>
      </c>
      <c r="F33" s="83"/>
      <c r="G33" s="83">
        <f t="shared" si="1"/>
        <v>0</v>
      </c>
      <c r="H33" s="139"/>
    </row>
    <row r="34" spans="1:8" x14ac:dyDescent="0.25">
      <c r="A34" s="127"/>
      <c r="B34" s="128" t="s">
        <v>673</v>
      </c>
      <c r="C34" s="129">
        <f>('Consolidated Master'!I221)</f>
        <v>0</v>
      </c>
      <c r="D34" s="83"/>
      <c r="E34" s="83">
        <v>0</v>
      </c>
      <c r="F34" s="83"/>
      <c r="G34" s="83">
        <f t="shared" si="1"/>
        <v>0</v>
      </c>
      <c r="H34" s="139"/>
    </row>
    <row r="35" spans="1:8" x14ac:dyDescent="0.25">
      <c r="A35" s="127"/>
      <c r="B35" s="128" t="s">
        <v>702</v>
      </c>
      <c r="C35" s="129">
        <f>('Consolidated Master'!I238)</f>
        <v>0</v>
      </c>
      <c r="D35" s="83"/>
      <c r="E35" s="83">
        <v>0</v>
      </c>
      <c r="F35" s="83"/>
      <c r="G35" s="83">
        <f t="shared" si="1"/>
        <v>0</v>
      </c>
      <c r="H35" s="139"/>
    </row>
    <row r="36" spans="1:8" x14ac:dyDescent="0.25">
      <c r="A36" s="132" t="s">
        <v>800</v>
      </c>
      <c r="B36" s="128" t="s">
        <v>675</v>
      </c>
      <c r="C36" s="129">
        <f>('Consolidated Master'!I255)</f>
        <v>0</v>
      </c>
      <c r="D36" s="83"/>
      <c r="E36" s="83">
        <v>0</v>
      </c>
      <c r="F36" s="83"/>
      <c r="G36" s="83">
        <f t="shared" si="1"/>
        <v>0</v>
      </c>
      <c r="H36" s="139"/>
    </row>
    <row r="37" spans="1:8" x14ac:dyDescent="0.25">
      <c r="A37" s="132"/>
      <c r="B37" s="128" t="s">
        <v>703</v>
      </c>
      <c r="C37" s="129">
        <f>('Consolidated Master'!I280)</f>
        <v>110000</v>
      </c>
      <c r="D37" s="83"/>
      <c r="E37" s="83">
        <v>0</v>
      </c>
      <c r="F37" s="83"/>
      <c r="G37" s="83">
        <f t="shared" si="1"/>
        <v>110000</v>
      </c>
      <c r="H37" s="139"/>
    </row>
    <row r="38" spans="1:8" x14ac:dyDescent="0.25">
      <c r="A38" s="127"/>
      <c r="B38" s="128" t="s">
        <v>495</v>
      </c>
      <c r="C38" s="129">
        <f>('Consolidated Master'!I499)</f>
        <v>0</v>
      </c>
      <c r="D38" s="83"/>
      <c r="E38" s="83">
        <v>0</v>
      </c>
      <c r="F38" s="83"/>
      <c r="G38" s="83">
        <f t="shared" si="1"/>
        <v>0</v>
      </c>
      <c r="H38" s="139"/>
    </row>
    <row r="39" spans="1:8" x14ac:dyDescent="0.25">
      <c r="A39" s="127"/>
      <c r="B39" s="128" t="s">
        <v>704</v>
      </c>
      <c r="C39" s="129">
        <f>('Consolidated Master'!I521)</f>
        <v>0</v>
      </c>
      <c r="D39" s="83"/>
      <c r="E39" s="83">
        <v>0</v>
      </c>
      <c r="F39" s="83"/>
      <c r="G39" s="83">
        <f t="shared" si="1"/>
        <v>0</v>
      </c>
      <c r="H39" s="139"/>
    </row>
    <row r="40" spans="1:8" x14ac:dyDescent="0.25">
      <c r="A40" s="127"/>
      <c r="B40" s="128" t="s">
        <v>535</v>
      </c>
      <c r="C40" s="129">
        <f>('Consolidated Master'!I557)</f>
        <v>4353590</v>
      </c>
      <c r="D40" s="83"/>
      <c r="E40" s="83">
        <f>SUM('Outside Funding'!B47)</f>
        <v>3708289</v>
      </c>
      <c r="F40" s="83"/>
      <c r="G40" s="83">
        <f t="shared" si="1"/>
        <v>645301</v>
      </c>
      <c r="H40" s="139"/>
    </row>
    <row r="41" spans="1:8" x14ac:dyDescent="0.25">
      <c r="A41" s="127"/>
      <c r="B41" s="128" t="s">
        <v>705</v>
      </c>
      <c r="C41" s="129">
        <f>('Consolidated Master'!I626)</f>
        <v>0</v>
      </c>
      <c r="D41" s="83"/>
      <c r="E41" s="83">
        <v>0</v>
      </c>
      <c r="F41" s="83"/>
      <c r="G41" s="83">
        <f t="shared" si="1"/>
        <v>0</v>
      </c>
      <c r="H41" s="139"/>
    </row>
    <row r="42" spans="1:8" x14ac:dyDescent="0.25">
      <c r="A42" s="127"/>
      <c r="B42" s="128" t="s">
        <v>706</v>
      </c>
      <c r="C42" s="129">
        <f>('Consolidated Master'!I652)</f>
        <v>0</v>
      </c>
      <c r="D42" s="83"/>
      <c r="E42" s="83">
        <v>0</v>
      </c>
      <c r="F42" s="83"/>
      <c r="G42" s="83">
        <f t="shared" si="1"/>
        <v>0</v>
      </c>
      <c r="H42" s="139"/>
    </row>
    <row r="43" spans="1:8" x14ac:dyDescent="0.25">
      <c r="A43" s="127"/>
      <c r="B43" s="128" t="s">
        <v>707</v>
      </c>
      <c r="C43" s="129">
        <f>('Consolidated Master'!I675)</f>
        <v>0</v>
      </c>
      <c r="D43" s="83"/>
      <c r="E43" s="83">
        <v>0</v>
      </c>
      <c r="F43" s="83"/>
      <c r="G43" s="83">
        <f t="shared" si="1"/>
        <v>0</v>
      </c>
      <c r="H43" s="139"/>
    </row>
    <row r="44" spans="1:8" x14ac:dyDescent="0.25">
      <c r="A44" s="127"/>
      <c r="B44" s="128" t="s">
        <v>708</v>
      </c>
      <c r="C44" s="129">
        <f>('Consolidated Master'!I693)</f>
        <v>50000</v>
      </c>
      <c r="D44" s="83"/>
      <c r="E44" s="83">
        <v>0</v>
      </c>
      <c r="F44" s="83"/>
      <c r="G44" s="83">
        <f t="shared" si="1"/>
        <v>50000</v>
      </c>
      <c r="H44" s="139"/>
    </row>
    <row r="45" spans="1:8" x14ac:dyDescent="0.25">
      <c r="A45" s="133" t="s">
        <v>780</v>
      </c>
      <c r="B45" s="128" t="s">
        <v>781</v>
      </c>
      <c r="C45" s="129">
        <f>('Consolidated Master'!I148)</f>
        <v>0</v>
      </c>
      <c r="D45" s="83"/>
      <c r="E45" s="83">
        <v>0</v>
      </c>
      <c r="F45" s="83"/>
      <c r="G45" s="83">
        <f t="shared" si="1"/>
        <v>0</v>
      </c>
      <c r="H45" s="139"/>
    </row>
    <row r="46" spans="1:8" x14ac:dyDescent="0.25">
      <c r="A46" s="133" t="s">
        <v>782</v>
      </c>
      <c r="B46" s="128" t="s">
        <v>781</v>
      </c>
      <c r="C46" s="129">
        <f>('Consolidated Master'!I196)</f>
        <v>0</v>
      </c>
      <c r="D46" s="83"/>
      <c r="E46" s="83">
        <v>0</v>
      </c>
      <c r="F46" s="83"/>
      <c r="G46" s="83">
        <f t="shared" si="1"/>
        <v>0</v>
      </c>
      <c r="H46" s="139"/>
    </row>
    <row r="47" spans="1:8" x14ac:dyDescent="0.25">
      <c r="A47" s="133" t="s">
        <v>783</v>
      </c>
      <c r="B47" s="128" t="s">
        <v>784</v>
      </c>
      <c r="C47" s="129">
        <f>('Consolidated Master'!I576)</f>
        <v>0</v>
      </c>
      <c r="D47" s="83"/>
      <c r="E47" s="83">
        <v>0</v>
      </c>
      <c r="F47" s="83"/>
      <c r="G47" s="83">
        <f t="shared" si="1"/>
        <v>0</v>
      </c>
      <c r="H47" s="139"/>
    </row>
    <row r="48" spans="1:8" x14ac:dyDescent="0.25">
      <c r="A48" s="133" t="s">
        <v>785</v>
      </c>
      <c r="B48" s="128" t="s">
        <v>786</v>
      </c>
      <c r="C48" s="129">
        <f>('Consolidated Master'!I361)</f>
        <v>30000</v>
      </c>
      <c r="D48" s="83"/>
      <c r="E48" s="83">
        <v>0</v>
      </c>
      <c r="F48" s="83"/>
      <c r="G48" s="83">
        <f t="shared" si="1"/>
        <v>30000</v>
      </c>
      <c r="H48" s="139"/>
    </row>
    <row r="49" spans="1:8" x14ac:dyDescent="0.25">
      <c r="A49" s="133" t="s">
        <v>793</v>
      </c>
      <c r="B49" s="128" t="s">
        <v>788</v>
      </c>
      <c r="C49" s="129">
        <f>('Consolidated Master'!I717)</f>
        <v>0</v>
      </c>
      <c r="D49" s="83"/>
      <c r="E49" s="83">
        <v>0</v>
      </c>
      <c r="F49" s="83"/>
      <c r="G49" s="83">
        <f t="shared" si="1"/>
        <v>0</v>
      </c>
      <c r="H49" s="139"/>
    </row>
    <row r="50" spans="1:8" x14ac:dyDescent="0.25">
      <c r="A50" s="133" t="s">
        <v>789</v>
      </c>
      <c r="B50" s="128" t="s">
        <v>790</v>
      </c>
      <c r="C50" s="129">
        <f>('Consolidated Master'!I124)</f>
        <v>77500</v>
      </c>
      <c r="D50" s="83"/>
      <c r="E50" s="83">
        <v>0</v>
      </c>
      <c r="F50" s="83"/>
      <c r="G50" s="83">
        <f t="shared" si="1"/>
        <v>77500</v>
      </c>
      <c r="H50" s="139"/>
    </row>
    <row r="51" spans="1:8" ht="15.75" thickBot="1" x14ac:dyDescent="0.3">
      <c r="A51" s="133" t="s">
        <v>791</v>
      </c>
      <c r="B51" s="128" t="s">
        <v>784</v>
      </c>
      <c r="C51" s="129">
        <f>('Consolidated Master'!I576)</f>
        <v>0</v>
      </c>
      <c r="D51" s="87"/>
      <c r="E51" s="83">
        <v>0</v>
      </c>
      <c r="F51" s="87"/>
      <c r="G51" s="83">
        <f t="shared" si="1"/>
        <v>0</v>
      </c>
      <c r="H51" s="88"/>
    </row>
    <row r="52" spans="1:8" ht="16.5" thickTop="1" thickBot="1" x14ac:dyDescent="0.3">
      <c r="A52" s="123"/>
      <c r="B52" s="133" t="s">
        <v>29</v>
      </c>
      <c r="C52" s="140">
        <f>SUM(C31:C51)</f>
        <v>4621090</v>
      </c>
      <c r="D52" s="140"/>
      <c r="E52" s="140">
        <f>SUM(E31:E51)</f>
        <v>3708289</v>
      </c>
      <c r="F52" s="140"/>
      <c r="G52" s="140">
        <f>SUM(G31:G51)</f>
        <v>912801</v>
      </c>
      <c r="H52" s="78"/>
    </row>
    <row r="53" spans="1:8" ht="15.75" thickTop="1" x14ac:dyDescent="0.25">
      <c r="A53" s="123"/>
      <c r="B53" s="133"/>
      <c r="C53" s="141"/>
      <c r="D53" s="142"/>
      <c r="E53" s="142"/>
      <c r="F53" s="142"/>
      <c r="G53" s="142"/>
      <c r="H53" s="78"/>
    </row>
    <row r="54" spans="1:8" ht="15.75" thickBot="1" x14ac:dyDescent="0.3">
      <c r="A54" s="123"/>
      <c r="B54" s="78"/>
      <c r="C54" s="124"/>
      <c r="D54" s="78"/>
      <c r="E54" s="78"/>
      <c r="F54" s="78"/>
      <c r="G54" s="78"/>
      <c r="H54" s="78"/>
    </row>
    <row r="55" spans="1:8" ht="16.5" thickTop="1" thickBot="1" x14ac:dyDescent="0.3">
      <c r="A55" s="123"/>
      <c r="B55" s="280" t="s">
        <v>804</v>
      </c>
      <c r="C55" s="280"/>
      <c r="D55" s="280"/>
      <c r="E55" s="280"/>
      <c r="F55" s="280"/>
      <c r="G55" s="280"/>
      <c r="H55" s="280"/>
    </row>
    <row r="56" spans="1:8" ht="16.5" thickTop="1" thickBot="1" x14ac:dyDescent="0.3">
      <c r="A56" s="123"/>
      <c r="B56" s="79"/>
      <c r="C56" s="81" t="s">
        <v>798</v>
      </c>
      <c r="D56" s="81"/>
      <c r="E56" s="81" t="s">
        <v>717</v>
      </c>
      <c r="F56" s="81"/>
      <c r="G56" s="81" t="s">
        <v>799</v>
      </c>
      <c r="H56" s="79"/>
    </row>
    <row r="57" spans="1:8" ht="15.75" thickTop="1" x14ac:dyDescent="0.25">
      <c r="A57" s="127"/>
      <c r="B57" s="128" t="s">
        <v>667</v>
      </c>
      <c r="C57" s="83">
        <f>('Consolidated Master'!I12)</f>
        <v>0</v>
      </c>
      <c r="D57" s="83"/>
      <c r="E57" s="83">
        <v>0</v>
      </c>
      <c r="F57" s="83"/>
      <c r="G57" s="83">
        <f t="shared" ref="G57:G77" si="2">C57-E57</f>
        <v>0</v>
      </c>
      <c r="H57" s="139"/>
    </row>
    <row r="58" spans="1:8" x14ac:dyDescent="0.25">
      <c r="A58" s="127"/>
      <c r="B58" s="128" t="s">
        <v>701</v>
      </c>
      <c r="C58" s="83">
        <f>('Consolidated Master'!I28)</f>
        <v>0</v>
      </c>
      <c r="D58" s="83"/>
      <c r="E58" s="83">
        <v>0</v>
      </c>
      <c r="F58" s="83"/>
      <c r="G58" s="83">
        <f t="shared" si="2"/>
        <v>0</v>
      </c>
      <c r="H58" s="139"/>
    </row>
    <row r="59" spans="1:8" x14ac:dyDescent="0.25">
      <c r="A59" s="127"/>
      <c r="B59" s="128" t="s">
        <v>669</v>
      </c>
      <c r="C59" s="83">
        <f>('Consolidated Master'!I98)</f>
        <v>5382500</v>
      </c>
      <c r="D59" s="83"/>
      <c r="E59" s="83">
        <f>SUM('Outside Funding'!B9:B11)</f>
        <v>40000</v>
      </c>
      <c r="F59" s="83"/>
      <c r="G59" s="83">
        <f t="shared" si="2"/>
        <v>5342500</v>
      </c>
      <c r="H59" s="139"/>
    </row>
    <row r="60" spans="1:8" x14ac:dyDescent="0.25">
      <c r="A60" s="127"/>
      <c r="B60" s="128" t="s">
        <v>673</v>
      </c>
      <c r="C60" s="83">
        <f>('Consolidated Master'!I224)</f>
        <v>0</v>
      </c>
      <c r="D60" s="83"/>
      <c r="E60" s="83">
        <v>0</v>
      </c>
      <c r="F60" s="83"/>
      <c r="G60" s="83">
        <f t="shared" si="2"/>
        <v>0</v>
      </c>
      <c r="H60" s="139"/>
    </row>
    <row r="61" spans="1:8" x14ac:dyDescent="0.25">
      <c r="A61" s="127"/>
      <c r="B61" s="128" t="s">
        <v>702</v>
      </c>
      <c r="C61" s="83">
        <f>('Consolidated Master'!I241)</f>
        <v>0</v>
      </c>
      <c r="D61" s="83"/>
      <c r="E61" s="83">
        <v>0</v>
      </c>
      <c r="F61" s="83"/>
      <c r="G61" s="83">
        <f t="shared" si="2"/>
        <v>0</v>
      </c>
      <c r="H61" s="139"/>
    </row>
    <row r="62" spans="1:8" x14ac:dyDescent="0.25">
      <c r="A62" s="132" t="s">
        <v>800</v>
      </c>
      <c r="B62" s="128" t="s">
        <v>675</v>
      </c>
      <c r="C62" s="83">
        <f>('Consolidated Master'!I263)</f>
        <v>100000</v>
      </c>
      <c r="D62" s="83"/>
      <c r="E62" s="83">
        <v>0</v>
      </c>
      <c r="F62" s="83"/>
      <c r="G62" s="83">
        <f t="shared" si="2"/>
        <v>100000</v>
      </c>
      <c r="H62" s="139"/>
    </row>
    <row r="63" spans="1:8" x14ac:dyDescent="0.25">
      <c r="A63" s="132"/>
      <c r="B63" s="128" t="s">
        <v>703</v>
      </c>
      <c r="C63" s="83">
        <f>('Consolidated Master'!I309)</f>
        <v>93500</v>
      </c>
      <c r="D63" s="83"/>
      <c r="E63" s="83">
        <v>0</v>
      </c>
      <c r="F63" s="83"/>
      <c r="G63" s="83">
        <f t="shared" si="2"/>
        <v>93500</v>
      </c>
      <c r="H63" s="139"/>
    </row>
    <row r="64" spans="1:8" x14ac:dyDescent="0.25">
      <c r="A64" s="127"/>
      <c r="B64" s="128" t="s">
        <v>495</v>
      </c>
      <c r="C64" s="83">
        <f>('Consolidated Master'!I507)</f>
        <v>579100</v>
      </c>
      <c r="D64" s="83"/>
      <c r="E64" s="83">
        <v>0</v>
      </c>
      <c r="F64" s="83"/>
      <c r="G64" s="83">
        <f t="shared" si="2"/>
        <v>579100</v>
      </c>
      <c r="H64" s="139"/>
    </row>
    <row r="65" spans="1:8" x14ac:dyDescent="0.25">
      <c r="A65" s="127"/>
      <c r="B65" s="128" t="s">
        <v>704</v>
      </c>
      <c r="C65" s="83">
        <f>('Consolidated Master'!I524)</f>
        <v>0</v>
      </c>
      <c r="D65" s="83"/>
      <c r="E65" s="83">
        <v>0</v>
      </c>
      <c r="F65" s="83"/>
      <c r="G65" s="83">
        <f t="shared" si="2"/>
        <v>0</v>
      </c>
      <c r="H65" s="139"/>
    </row>
    <row r="66" spans="1:8" x14ac:dyDescent="0.25">
      <c r="A66" s="127"/>
      <c r="B66" s="128" t="s">
        <v>535</v>
      </c>
      <c r="C66" s="83">
        <f>('Consolidated Master'!I561)</f>
        <v>146250</v>
      </c>
      <c r="D66" s="83"/>
      <c r="E66" s="83">
        <v>0</v>
      </c>
      <c r="F66" s="83"/>
      <c r="G66" s="83">
        <f t="shared" si="2"/>
        <v>146250</v>
      </c>
      <c r="H66" s="139"/>
    </row>
    <row r="67" spans="1:8" x14ac:dyDescent="0.25">
      <c r="A67" s="127"/>
      <c r="B67" s="128" t="s">
        <v>705</v>
      </c>
      <c r="C67" s="83">
        <f>('Consolidated Master'!I633)</f>
        <v>175000</v>
      </c>
      <c r="D67" s="83"/>
      <c r="E67" s="83">
        <v>0</v>
      </c>
      <c r="F67" s="83"/>
      <c r="G67" s="83">
        <f t="shared" si="2"/>
        <v>175000</v>
      </c>
      <c r="H67" s="139"/>
    </row>
    <row r="68" spans="1:8" x14ac:dyDescent="0.25">
      <c r="A68" s="127"/>
      <c r="B68" s="128" t="s">
        <v>706</v>
      </c>
      <c r="C68" s="83">
        <f>('Consolidated Master'!I661)</f>
        <v>500000</v>
      </c>
      <c r="D68" s="83"/>
      <c r="E68" s="83">
        <v>0</v>
      </c>
      <c r="F68" s="83"/>
      <c r="G68" s="83">
        <f t="shared" si="2"/>
        <v>500000</v>
      </c>
      <c r="H68" s="139"/>
    </row>
    <row r="69" spans="1:8" x14ac:dyDescent="0.25">
      <c r="A69" s="127"/>
      <c r="B69" s="128" t="s">
        <v>707</v>
      </c>
      <c r="C69" s="83">
        <f>('Consolidated Master'!I679)</f>
        <v>0</v>
      </c>
      <c r="D69" s="83"/>
      <c r="E69" s="83">
        <v>0</v>
      </c>
      <c r="F69" s="83"/>
      <c r="G69" s="83">
        <f t="shared" si="2"/>
        <v>0</v>
      </c>
      <c r="H69" s="139"/>
    </row>
    <row r="70" spans="1:8" x14ac:dyDescent="0.25">
      <c r="A70" s="127"/>
      <c r="B70" s="128" t="s">
        <v>708</v>
      </c>
      <c r="C70" s="83">
        <f>('Consolidated Master'!I696)</f>
        <v>250000</v>
      </c>
      <c r="D70" s="83"/>
      <c r="E70" s="83">
        <v>0</v>
      </c>
      <c r="F70" s="83"/>
      <c r="G70" s="83">
        <f t="shared" si="2"/>
        <v>250000</v>
      </c>
      <c r="H70" s="139"/>
    </row>
    <row r="71" spans="1:8" x14ac:dyDescent="0.25">
      <c r="A71" s="133" t="s">
        <v>780</v>
      </c>
      <c r="B71" s="128" t="s">
        <v>781</v>
      </c>
      <c r="C71" s="83">
        <f>('Consolidated Master'!I166)</f>
        <v>841000</v>
      </c>
      <c r="D71" s="83"/>
      <c r="E71" s="83">
        <v>0</v>
      </c>
      <c r="F71" s="83"/>
      <c r="G71" s="83">
        <f t="shared" si="2"/>
        <v>841000</v>
      </c>
      <c r="H71" s="139"/>
    </row>
    <row r="72" spans="1:8" x14ac:dyDescent="0.25">
      <c r="A72" s="133" t="s">
        <v>782</v>
      </c>
      <c r="B72" s="128" t="s">
        <v>781</v>
      </c>
      <c r="C72" s="83">
        <f>('Consolidated Master'!I203)</f>
        <v>285000</v>
      </c>
      <c r="D72" s="83"/>
      <c r="E72" s="83">
        <v>0</v>
      </c>
      <c r="F72" s="83"/>
      <c r="G72" s="83">
        <f t="shared" si="2"/>
        <v>285000</v>
      </c>
      <c r="H72" s="139"/>
    </row>
    <row r="73" spans="1:8" x14ac:dyDescent="0.25">
      <c r="A73" s="133" t="s">
        <v>783</v>
      </c>
      <c r="B73" s="128" t="s">
        <v>784</v>
      </c>
      <c r="C73" s="83">
        <f>('Consolidated Master'!I589)</f>
        <v>750000</v>
      </c>
      <c r="D73" s="83"/>
      <c r="E73" s="83">
        <v>0</v>
      </c>
      <c r="F73" s="83"/>
      <c r="G73" s="83">
        <f t="shared" si="2"/>
        <v>750000</v>
      </c>
      <c r="H73" s="139"/>
    </row>
    <row r="74" spans="1:8" x14ac:dyDescent="0.25">
      <c r="A74" s="133" t="s">
        <v>785</v>
      </c>
      <c r="B74" s="128" t="s">
        <v>786</v>
      </c>
      <c r="C74" s="83">
        <f>('Consolidated Master'!I405)</f>
        <v>1065000</v>
      </c>
      <c r="D74" s="83"/>
      <c r="E74" s="83">
        <f>SUM('Outside Funding'!B20:B25)</f>
        <v>620000</v>
      </c>
      <c r="F74" s="83"/>
      <c r="G74" s="83">
        <f t="shared" si="2"/>
        <v>445000</v>
      </c>
      <c r="H74" s="139"/>
    </row>
    <row r="75" spans="1:8" x14ac:dyDescent="0.25">
      <c r="A75" s="133" t="s">
        <v>793</v>
      </c>
      <c r="B75" s="128" t="s">
        <v>788</v>
      </c>
      <c r="C75" s="83">
        <f>('Consolidated Master'!I729)</f>
        <v>416000</v>
      </c>
      <c r="D75" s="83"/>
      <c r="E75" s="83">
        <v>0</v>
      </c>
      <c r="F75" s="83"/>
      <c r="G75" s="83">
        <f t="shared" si="2"/>
        <v>416000</v>
      </c>
      <c r="H75" s="139"/>
    </row>
    <row r="76" spans="1:8" x14ac:dyDescent="0.25">
      <c r="A76" s="133" t="s">
        <v>789</v>
      </c>
      <c r="B76" s="128" t="s">
        <v>790</v>
      </c>
      <c r="C76" s="83">
        <f>('Consolidated Master'!I130)</f>
        <v>11000</v>
      </c>
      <c r="D76" s="83"/>
      <c r="E76" s="83">
        <v>0</v>
      </c>
      <c r="F76" s="83"/>
      <c r="G76" s="83">
        <f t="shared" si="2"/>
        <v>11000</v>
      </c>
      <c r="H76" s="139"/>
    </row>
    <row r="77" spans="1:8" ht="15.75" thickBot="1" x14ac:dyDescent="0.3">
      <c r="A77" s="133" t="s">
        <v>791</v>
      </c>
      <c r="B77" s="128" t="s">
        <v>784</v>
      </c>
      <c r="C77" s="83">
        <f>('Consolidated Master'!I610)</f>
        <v>325000</v>
      </c>
      <c r="D77" s="87"/>
      <c r="E77" s="83">
        <v>0</v>
      </c>
      <c r="F77" s="87"/>
      <c r="G77" s="83">
        <f t="shared" si="2"/>
        <v>325000</v>
      </c>
      <c r="H77" s="88"/>
    </row>
    <row r="78" spans="1:8" ht="16.5" thickTop="1" thickBot="1" x14ac:dyDescent="0.3">
      <c r="A78" s="123"/>
      <c r="B78" s="133" t="s">
        <v>29</v>
      </c>
      <c r="C78" s="136">
        <f>SUM(C57:C77)</f>
        <v>10919350</v>
      </c>
      <c r="D78" s="136"/>
      <c r="E78" s="136">
        <f>SUM(E57:E77)</f>
        <v>660000</v>
      </c>
      <c r="F78" s="136"/>
      <c r="G78" s="136">
        <f>SUM(G57:G77)</f>
        <v>10259350</v>
      </c>
      <c r="H78" s="78"/>
    </row>
    <row r="79" spans="1:8" ht="16.5" thickTop="1" thickBot="1" x14ac:dyDescent="0.3">
      <c r="A79" s="123"/>
      <c r="B79" s="78"/>
      <c r="C79" s="143"/>
      <c r="D79" s="78"/>
      <c r="E79" s="143"/>
      <c r="F79" s="78"/>
      <c r="G79" s="78"/>
      <c r="H79" s="78"/>
    </row>
    <row r="80" spans="1:8" ht="16.5" thickTop="1" thickBot="1" x14ac:dyDescent="0.3">
      <c r="A80" s="123"/>
      <c r="B80" s="280" t="s">
        <v>805</v>
      </c>
      <c r="C80" s="280"/>
      <c r="D80" s="280"/>
      <c r="E80" s="280"/>
      <c r="F80" s="280"/>
      <c r="G80" s="280"/>
      <c r="H80" s="280"/>
    </row>
    <row r="81" spans="1:8" ht="16.5" thickTop="1" thickBot="1" x14ac:dyDescent="0.3">
      <c r="A81" s="123"/>
      <c r="B81" s="79"/>
      <c r="C81" s="81" t="s">
        <v>798</v>
      </c>
      <c r="D81" s="81"/>
      <c r="E81" s="81" t="s">
        <v>717</v>
      </c>
      <c r="F81" s="81"/>
      <c r="G81" s="81" t="s">
        <v>799</v>
      </c>
      <c r="H81" s="79"/>
    </row>
    <row r="82" spans="1:8" ht="15.75" thickTop="1" x14ac:dyDescent="0.25">
      <c r="A82" s="127"/>
      <c r="B82" s="128" t="s">
        <v>667</v>
      </c>
      <c r="C82" s="83">
        <f>('Consolidated Master'!I15)</f>
        <v>0</v>
      </c>
      <c r="D82" s="139"/>
      <c r="E82" s="139">
        <v>0</v>
      </c>
      <c r="F82" s="139"/>
      <c r="G82" s="139">
        <f>(C82-E82)</f>
        <v>0</v>
      </c>
      <c r="H82" s="88"/>
    </row>
    <row r="83" spans="1:8" x14ac:dyDescent="0.25">
      <c r="A83" s="127"/>
      <c r="B83" s="128" t="s">
        <v>701</v>
      </c>
      <c r="C83" s="83">
        <f>('Consolidated Master'!I38)</f>
        <v>125000</v>
      </c>
      <c r="D83" s="139"/>
      <c r="E83" s="139">
        <f>SUM('Outside Funding'!B4:B5)</f>
        <v>55000</v>
      </c>
      <c r="F83" s="139"/>
      <c r="G83" s="139">
        <f t="shared" ref="G83:G102" si="3">(C83-E83)</f>
        <v>70000</v>
      </c>
      <c r="H83" s="139"/>
    </row>
    <row r="84" spans="1:8" x14ac:dyDescent="0.25">
      <c r="A84" s="127"/>
      <c r="B84" s="128" t="s">
        <v>669</v>
      </c>
      <c r="C84" s="83">
        <f>('Consolidated Master'!I102)</f>
        <v>40000</v>
      </c>
      <c r="D84" s="139"/>
      <c r="E84" s="139">
        <v>0</v>
      </c>
      <c r="F84" s="139"/>
      <c r="G84" s="139">
        <f t="shared" si="3"/>
        <v>40000</v>
      </c>
      <c r="H84" s="139"/>
    </row>
    <row r="85" spans="1:8" x14ac:dyDescent="0.25">
      <c r="A85" s="127"/>
      <c r="B85" s="128" t="s">
        <v>673</v>
      </c>
      <c r="C85" s="83">
        <f>('Consolidated Master'!I228)</f>
        <v>0</v>
      </c>
      <c r="D85" s="139"/>
      <c r="E85" s="139">
        <v>0</v>
      </c>
      <c r="F85" s="139"/>
      <c r="G85" s="139">
        <f t="shared" si="3"/>
        <v>0</v>
      </c>
      <c r="H85" s="139"/>
    </row>
    <row r="86" spans="1:8" x14ac:dyDescent="0.25">
      <c r="A86" s="127"/>
      <c r="B86" s="128" t="s">
        <v>702</v>
      </c>
      <c r="C86" s="83">
        <f>('Consolidated Master'!I244)</f>
        <v>0</v>
      </c>
      <c r="D86" s="139"/>
      <c r="E86" s="139">
        <v>0</v>
      </c>
      <c r="F86" s="139"/>
      <c r="G86" s="139">
        <f t="shared" si="3"/>
        <v>0</v>
      </c>
      <c r="H86" s="139"/>
    </row>
    <row r="87" spans="1:8" x14ac:dyDescent="0.25">
      <c r="A87" s="132" t="s">
        <v>800</v>
      </c>
      <c r="B87" s="128" t="s">
        <v>675</v>
      </c>
      <c r="C87" s="83">
        <f>('Consolidated Master'!I266)</f>
        <v>36000</v>
      </c>
      <c r="D87" s="139"/>
      <c r="E87" s="139">
        <v>0</v>
      </c>
      <c r="F87" s="139"/>
      <c r="G87" s="139">
        <f t="shared" si="3"/>
        <v>36000</v>
      </c>
      <c r="H87" s="139"/>
    </row>
    <row r="88" spans="1:8" x14ac:dyDescent="0.25">
      <c r="A88" s="132"/>
      <c r="B88" s="128" t="s">
        <v>703</v>
      </c>
      <c r="C88" s="83">
        <f>('Consolidated Master'!I312)</f>
        <v>0</v>
      </c>
      <c r="D88" s="139"/>
      <c r="E88" s="139">
        <v>0</v>
      </c>
      <c r="F88" s="139"/>
      <c r="G88" s="139">
        <f t="shared" si="3"/>
        <v>0</v>
      </c>
      <c r="H88" s="139"/>
    </row>
    <row r="89" spans="1:8" x14ac:dyDescent="0.25">
      <c r="A89" s="127"/>
      <c r="B89" s="128" t="s">
        <v>495</v>
      </c>
      <c r="C89" s="83">
        <f>('Consolidated Master'!I510)</f>
        <v>40000</v>
      </c>
      <c r="D89" s="139"/>
      <c r="E89" s="139">
        <v>0</v>
      </c>
      <c r="F89" s="139"/>
      <c r="G89" s="139">
        <f t="shared" si="3"/>
        <v>40000</v>
      </c>
      <c r="H89" s="139"/>
    </row>
    <row r="90" spans="1:8" x14ac:dyDescent="0.25">
      <c r="A90" s="127"/>
      <c r="B90" s="128" t="s">
        <v>704</v>
      </c>
      <c r="C90" s="83">
        <f>('Consolidated Master'!I527)</f>
        <v>0</v>
      </c>
      <c r="D90" s="139"/>
      <c r="E90" s="139">
        <v>0</v>
      </c>
      <c r="F90" s="139"/>
      <c r="G90" s="139">
        <f t="shared" si="3"/>
        <v>0</v>
      </c>
      <c r="H90" s="139"/>
    </row>
    <row r="91" spans="1:8" x14ac:dyDescent="0.25">
      <c r="A91" s="127"/>
      <c r="B91" s="128" t="s">
        <v>535</v>
      </c>
      <c r="C91" s="83">
        <f>('Consolidated Master'!I566)</f>
        <v>80000</v>
      </c>
      <c r="D91" s="139"/>
      <c r="E91" s="139">
        <v>0</v>
      </c>
      <c r="F91" s="139"/>
      <c r="G91" s="139">
        <f t="shared" si="3"/>
        <v>80000</v>
      </c>
      <c r="H91" s="139"/>
    </row>
    <row r="92" spans="1:8" x14ac:dyDescent="0.25">
      <c r="A92" s="127"/>
      <c r="B92" s="128" t="s">
        <v>705</v>
      </c>
      <c r="C92" s="83">
        <f>('Consolidated Master'!I640)</f>
        <v>216000</v>
      </c>
      <c r="D92" s="139"/>
      <c r="E92" s="139">
        <v>0</v>
      </c>
      <c r="F92" s="139"/>
      <c r="G92" s="139">
        <f t="shared" si="3"/>
        <v>216000</v>
      </c>
      <c r="H92" s="139"/>
    </row>
    <row r="93" spans="1:8" x14ac:dyDescent="0.25">
      <c r="A93" s="127"/>
      <c r="B93" s="128" t="s">
        <v>706</v>
      </c>
      <c r="C93" s="83">
        <f>('Consolidated Master'!I664)</f>
        <v>0</v>
      </c>
      <c r="D93" s="139"/>
      <c r="E93" s="139">
        <v>0</v>
      </c>
      <c r="F93" s="139"/>
      <c r="G93" s="139">
        <f t="shared" si="3"/>
        <v>0</v>
      </c>
      <c r="H93" s="139"/>
    </row>
    <row r="94" spans="1:8" x14ac:dyDescent="0.25">
      <c r="A94" s="127"/>
      <c r="B94" s="128" t="s">
        <v>707</v>
      </c>
      <c r="C94" s="83">
        <f>('Consolidated Master'!I682)</f>
        <v>0</v>
      </c>
      <c r="D94" s="139"/>
      <c r="E94" s="139">
        <v>0</v>
      </c>
      <c r="F94" s="139"/>
      <c r="G94" s="139">
        <f t="shared" si="3"/>
        <v>0</v>
      </c>
      <c r="H94" s="139"/>
    </row>
    <row r="95" spans="1:8" x14ac:dyDescent="0.25">
      <c r="A95" s="127"/>
      <c r="B95" s="128" t="s">
        <v>708</v>
      </c>
      <c r="C95" s="83">
        <f>('Consolidated Master'!I702)</f>
        <v>93000</v>
      </c>
      <c r="D95" s="139"/>
      <c r="E95" s="139">
        <f>SUM('Outside Funding'!B55)</f>
        <v>13000</v>
      </c>
      <c r="F95" s="139"/>
      <c r="G95" s="139">
        <f t="shared" si="3"/>
        <v>80000</v>
      </c>
      <c r="H95" s="139"/>
    </row>
    <row r="96" spans="1:8" x14ac:dyDescent="0.25">
      <c r="A96" s="133" t="s">
        <v>780</v>
      </c>
      <c r="B96" s="128" t="s">
        <v>781</v>
      </c>
      <c r="C96" s="83">
        <f>('Consolidated Master'!I183)</f>
        <v>1035500</v>
      </c>
      <c r="D96" s="139"/>
      <c r="E96" s="139">
        <v>0</v>
      </c>
      <c r="F96" s="139"/>
      <c r="G96" s="139">
        <f t="shared" si="3"/>
        <v>1035500</v>
      </c>
      <c r="H96" s="139"/>
    </row>
    <row r="97" spans="1:8" x14ac:dyDescent="0.25">
      <c r="A97" s="133" t="s">
        <v>782</v>
      </c>
      <c r="B97" s="128" t="s">
        <v>781</v>
      </c>
      <c r="C97" s="83">
        <f>('Consolidated Master'!I211)</f>
        <v>27000</v>
      </c>
      <c r="D97" s="139"/>
      <c r="E97" s="139">
        <v>0</v>
      </c>
      <c r="F97" s="139"/>
      <c r="G97" s="139">
        <f t="shared" si="3"/>
        <v>27000</v>
      </c>
      <c r="H97" s="139"/>
    </row>
    <row r="98" spans="1:8" x14ac:dyDescent="0.25">
      <c r="A98" s="133" t="s">
        <v>783</v>
      </c>
      <c r="B98" s="128" t="s">
        <v>784</v>
      </c>
      <c r="C98" s="83">
        <f>('Consolidated Master'!I592)</f>
        <v>0</v>
      </c>
      <c r="D98" s="139"/>
      <c r="E98" s="139">
        <v>0</v>
      </c>
      <c r="F98" s="139"/>
      <c r="G98" s="139">
        <f t="shared" si="3"/>
        <v>0</v>
      </c>
      <c r="H98" s="139"/>
    </row>
    <row r="99" spans="1:8" x14ac:dyDescent="0.25">
      <c r="A99" s="133" t="s">
        <v>785</v>
      </c>
      <c r="B99" s="128" t="s">
        <v>786</v>
      </c>
      <c r="C99" s="83">
        <f>('Consolidated Master'!I476)</f>
        <v>310000</v>
      </c>
      <c r="D99" s="139"/>
      <c r="E99" s="139">
        <v>0</v>
      </c>
      <c r="F99" s="139"/>
      <c r="G99" s="139">
        <f t="shared" si="3"/>
        <v>310000</v>
      </c>
      <c r="H99" s="139"/>
    </row>
    <row r="100" spans="1:8" x14ac:dyDescent="0.25">
      <c r="A100" s="133" t="s">
        <v>793</v>
      </c>
      <c r="B100" s="128" t="s">
        <v>788</v>
      </c>
      <c r="C100" s="83">
        <f>('Consolidated Master'!I737)</f>
        <v>77200</v>
      </c>
      <c r="D100" s="139"/>
      <c r="E100" s="139">
        <v>0</v>
      </c>
      <c r="F100" s="139"/>
      <c r="G100" s="139">
        <f t="shared" si="3"/>
        <v>77200</v>
      </c>
      <c r="H100" s="139"/>
    </row>
    <row r="101" spans="1:8" x14ac:dyDescent="0.25">
      <c r="A101" s="133" t="s">
        <v>789</v>
      </c>
      <c r="B101" s="128" t="s">
        <v>790</v>
      </c>
      <c r="C101" s="83">
        <f>('Consolidated Master'!I136)</f>
        <v>36000</v>
      </c>
      <c r="D101" s="139"/>
      <c r="E101" s="139">
        <v>0</v>
      </c>
      <c r="F101" s="139"/>
      <c r="G101" s="139">
        <f t="shared" si="3"/>
        <v>36000</v>
      </c>
      <c r="H101" s="139"/>
    </row>
    <row r="102" spans="1:8" ht="15.75" thickBot="1" x14ac:dyDescent="0.3">
      <c r="A102" s="133" t="s">
        <v>791</v>
      </c>
      <c r="B102" s="128" t="s">
        <v>784</v>
      </c>
      <c r="C102" s="83">
        <f>('Consolidated Master'!I613)</f>
        <v>45000</v>
      </c>
      <c r="D102" s="144"/>
      <c r="E102" s="139">
        <v>0</v>
      </c>
      <c r="F102" s="144"/>
      <c r="G102" s="139">
        <f t="shared" si="3"/>
        <v>45000</v>
      </c>
      <c r="H102" s="88"/>
    </row>
    <row r="103" spans="1:8" ht="16.5" thickTop="1" thickBot="1" x14ac:dyDescent="0.3">
      <c r="A103" s="123"/>
      <c r="B103" s="133" t="s">
        <v>29</v>
      </c>
      <c r="C103" s="145">
        <f>SUM(C82:C102)</f>
        <v>2160700</v>
      </c>
      <c r="D103" s="143"/>
      <c r="E103" s="146">
        <f>SUM(E82:E102)</f>
        <v>68000</v>
      </c>
      <c r="F103" s="143"/>
      <c r="G103" s="146">
        <f>SUM(G82:G102)</f>
        <v>2092700</v>
      </c>
      <c r="H103" s="78"/>
    </row>
    <row r="104" spans="1:8" ht="15.75" thickTop="1" x14ac:dyDescent="0.25"/>
  </sheetData>
  <mergeCells count="6">
    <mergeCell ref="B80:H80"/>
    <mergeCell ref="B1:H1"/>
    <mergeCell ref="B2:H2"/>
    <mergeCell ref="B3:H3"/>
    <mergeCell ref="B29:H29"/>
    <mergeCell ref="B55:H55"/>
  </mergeCells>
  <pageMargins left="0.7" right="0.7" top="0.75" bottom="0.75" header="0.3" footer="0.3"/>
  <pageSetup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B1F1E-FA01-458A-98C3-A90C92B2F198}">
  <sheetPr>
    <pageSetUpPr fitToPage="1"/>
  </sheetPr>
  <dimension ref="A1:H104"/>
  <sheetViews>
    <sheetView workbookViewId="0">
      <selection activeCell="A55" sqref="A55:H103"/>
    </sheetView>
  </sheetViews>
  <sheetFormatPr defaultRowHeight="15" x14ac:dyDescent="0.25"/>
  <cols>
    <col min="3" max="3" width="12" bestFit="1" customWidth="1"/>
    <col min="5" max="5" width="13" bestFit="1" customWidth="1"/>
    <col min="7" max="7" width="12" bestFit="1" customWidth="1"/>
  </cols>
  <sheetData>
    <row r="1" spans="1:8" x14ac:dyDescent="0.25">
      <c r="A1" s="123"/>
      <c r="B1" s="279" t="s">
        <v>695</v>
      </c>
      <c r="C1" s="279"/>
      <c r="D1" s="279"/>
      <c r="E1" s="279"/>
      <c r="F1" s="279"/>
      <c r="G1" s="279"/>
      <c r="H1" s="279"/>
    </row>
    <row r="2" spans="1:8" ht="15.75" thickBot="1" x14ac:dyDescent="0.3">
      <c r="A2" s="123"/>
      <c r="B2" s="279" t="s">
        <v>806</v>
      </c>
      <c r="C2" s="279"/>
      <c r="D2" s="279"/>
      <c r="E2" s="279"/>
      <c r="F2" s="279"/>
      <c r="G2" s="279"/>
      <c r="H2" s="279"/>
    </row>
    <row r="3" spans="1:8" ht="16.5" thickTop="1" thickBot="1" x14ac:dyDescent="0.3">
      <c r="A3" s="123"/>
      <c r="B3" s="280" t="s">
        <v>807</v>
      </c>
      <c r="C3" s="280"/>
      <c r="D3" s="280"/>
      <c r="E3" s="280"/>
      <c r="F3" s="280"/>
      <c r="G3" s="280"/>
      <c r="H3" s="280"/>
    </row>
    <row r="4" spans="1:8" ht="15.75" thickTop="1" x14ac:dyDescent="0.25">
      <c r="A4" s="123"/>
      <c r="B4" s="125"/>
      <c r="C4" s="125"/>
      <c r="D4" s="125"/>
      <c r="E4" s="125"/>
      <c r="F4" s="125"/>
      <c r="G4" s="125"/>
      <c r="H4" s="125"/>
    </row>
    <row r="5" spans="1:8" ht="15.75" thickBot="1" x14ac:dyDescent="0.3">
      <c r="A5" s="123"/>
      <c r="B5" s="79"/>
      <c r="C5" s="81" t="s">
        <v>798</v>
      </c>
      <c r="D5" s="81"/>
      <c r="E5" s="81" t="s">
        <v>717</v>
      </c>
      <c r="F5" s="81"/>
      <c r="G5" s="81" t="s">
        <v>799</v>
      </c>
      <c r="H5" s="79"/>
    </row>
    <row r="6" spans="1:8" ht="15.75" thickTop="1" x14ac:dyDescent="0.25">
      <c r="A6" s="127"/>
      <c r="B6" s="128" t="s">
        <v>667</v>
      </c>
      <c r="C6" s="129">
        <f>('Consolidated Master'!J6)</f>
        <v>2000000</v>
      </c>
      <c r="D6" s="83"/>
      <c r="E6" s="83"/>
      <c r="F6" s="83"/>
      <c r="G6" s="83">
        <f t="shared" ref="G6:G26" si="0">C6-E6</f>
        <v>2000000</v>
      </c>
      <c r="H6" s="139"/>
    </row>
    <row r="7" spans="1:8" x14ac:dyDescent="0.25">
      <c r="A7" s="127"/>
      <c r="B7" s="128" t="s">
        <v>701</v>
      </c>
      <c r="C7" s="129">
        <f>('Consolidated Master'!J22)</f>
        <v>120000</v>
      </c>
      <c r="D7" s="83"/>
      <c r="E7" s="83">
        <f>SUM('Outside Funding'!C3)</f>
        <v>60000</v>
      </c>
      <c r="F7" s="83"/>
      <c r="G7" s="83">
        <f t="shared" si="0"/>
        <v>60000</v>
      </c>
      <c r="H7" s="139"/>
    </row>
    <row r="8" spans="1:8" x14ac:dyDescent="0.25">
      <c r="A8" s="127"/>
      <c r="B8" s="128" t="s">
        <v>669</v>
      </c>
      <c r="C8" s="129">
        <f>('Consolidated Master'!J49)</f>
        <v>0</v>
      </c>
      <c r="D8" s="83"/>
      <c r="E8" s="83"/>
      <c r="F8" s="83"/>
      <c r="G8" s="83">
        <f t="shared" si="0"/>
        <v>0</v>
      </c>
      <c r="H8" s="139"/>
    </row>
    <row r="9" spans="1:8" x14ac:dyDescent="0.25">
      <c r="A9" s="127"/>
      <c r="B9" s="128" t="s">
        <v>673</v>
      </c>
      <c r="C9" s="129">
        <f>('Consolidated Master'!J218)</f>
        <v>0</v>
      </c>
      <c r="D9" s="83"/>
      <c r="E9" s="83"/>
      <c r="F9" s="83"/>
      <c r="G9" s="83">
        <f t="shared" si="0"/>
        <v>0</v>
      </c>
      <c r="H9" s="139"/>
    </row>
    <row r="10" spans="1:8" x14ac:dyDescent="0.25">
      <c r="A10" s="127"/>
      <c r="B10" s="128" t="s">
        <v>702</v>
      </c>
      <c r="C10" s="129">
        <f>('Consolidated Master'!J235)</f>
        <v>1000000</v>
      </c>
      <c r="D10" s="83"/>
      <c r="E10" s="83"/>
      <c r="F10" s="83"/>
      <c r="G10" s="83">
        <f t="shared" si="0"/>
        <v>1000000</v>
      </c>
      <c r="H10" s="139"/>
    </row>
    <row r="11" spans="1:8" x14ac:dyDescent="0.25">
      <c r="A11" s="132" t="s">
        <v>800</v>
      </c>
      <c r="B11" s="128" t="s">
        <v>675</v>
      </c>
      <c r="C11" s="129">
        <f>('Consolidated Master'!J252)</f>
        <v>0</v>
      </c>
      <c r="D11" s="83"/>
      <c r="E11" s="83"/>
      <c r="F11" s="83"/>
      <c r="G11" s="83">
        <f t="shared" si="0"/>
        <v>0</v>
      </c>
      <c r="H11" s="139"/>
    </row>
    <row r="12" spans="1:8" x14ac:dyDescent="0.25">
      <c r="A12" s="132"/>
      <c r="B12" s="128" t="s">
        <v>703</v>
      </c>
      <c r="C12" s="129">
        <f>('Consolidated Master'!J277)</f>
        <v>0</v>
      </c>
      <c r="D12" s="83"/>
      <c r="E12" s="83"/>
      <c r="F12" s="83"/>
      <c r="G12" s="83">
        <f t="shared" si="0"/>
        <v>0</v>
      </c>
      <c r="H12" s="139"/>
    </row>
    <row r="13" spans="1:8" x14ac:dyDescent="0.25">
      <c r="A13" s="127"/>
      <c r="B13" s="128" t="s">
        <v>495</v>
      </c>
      <c r="C13" s="129">
        <f>('Consolidated Master'!J496)</f>
        <v>1585000</v>
      </c>
      <c r="D13" s="83"/>
      <c r="E13" s="83">
        <f>SUM('Outside Funding'!C31:C32)</f>
        <v>520000</v>
      </c>
      <c r="F13" s="83"/>
      <c r="G13" s="83">
        <f t="shared" si="0"/>
        <v>1065000</v>
      </c>
      <c r="H13" s="139"/>
    </row>
    <row r="14" spans="1:8" x14ac:dyDescent="0.25">
      <c r="A14" s="127"/>
      <c r="B14" s="128" t="s">
        <v>704</v>
      </c>
      <c r="C14" s="129">
        <f>('Consolidated Master'!J518)</f>
        <v>0</v>
      </c>
      <c r="D14" s="83"/>
      <c r="E14" s="83"/>
      <c r="F14" s="83"/>
      <c r="G14" s="83">
        <f t="shared" si="0"/>
        <v>0</v>
      </c>
      <c r="H14" s="139"/>
    </row>
    <row r="15" spans="1:8" x14ac:dyDescent="0.25">
      <c r="A15" s="127"/>
      <c r="B15" s="128" t="s">
        <v>535</v>
      </c>
      <c r="C15" s="129">
        <f>('Consolidated Master'!J553)</f>
        <v>19951060</v>
      </c>
      <c r="D15" s="83"/>
      <c r="E15" s="83">
        <f>SUM('Outside Funding'!C39:C46)</f>
        <v>8692697.5</v>
      </c>
      <c r="F15" s="83"/>
      <c r="G15" s="83">
        <f t="shared" si="0"/>
        <v>11258362.5</v>
      </c>
      <c r="H15" s="139"/>
    </row>
    <row r="16" spans="1:8" x14ac:dyDescent="0.25">
      <c r="A16" s="127"/>
      <c r="B16" s="128" t="s">
        <v>705</v>
      </c>
      <c r="C16" s="129">
        <f>('Consolidated Master'!J623)</f>
        <v>0</v>
      </c>
      <c r="D16" s="83"/>
      <c r="E16" s="83"/>
      <c r="F16" s="83"/>
      <c r="G16" s="83">
        <f t="shared" si="0"/>
        <v>0</v>
      </c>
      <c r="H16" s="139"/>
    </row>
    <row r="17" spans="1:8" x14ac:dyDescent="0.25">
      <c r="A17" s="127"/>
      <c r="B17" s="128" t="s">
        <v>706</v>
      </c>
      <c r="C17" s="129">
        <f>('Consolidated Master'!J649)</f>
        <v>870800</v>
      </c>
      <c r="D17" s="83"/>
      <c r="E17" s="83"/>
      <c r="F17" s="83"/>
      <c r="G17" s="83">
        <f t="shared" si="0"/>
        <v>870800</v>
      </c>
      <c r="H17" s="139"/>
    </row>
    <row r="18" spans="1:8" x14ac:dyDescent="0.25">
      <c r="A18" s="127"/>
      <c r="B18" s="128" t="s">
        <v>707</v>
      </c>
      <c r="C18" s="129">
        <f>('Consolidated Master'!J671)</f>
        <v>0</v>
      </c>
      <c r="D18" s="83"/>
      <c r="E18" s="83"/>
      <c r="F18" s="83"/>
      <c r="G18" s="83">
        <f t="shared" si="0"/>
        <v>0</v>
      </c>
      <c r="H18" s="139"/>
    </row>
    <row r="19" spans="1:8" x14ac:dyDescent="0.25">
      <c r="A19" s="127"/>
      <c r="B19" s="128" t="s">
        <v>708</v>
      </c>
      <c r="C19" s="129">
        <f>('Consolidated Master'!J690)</f>
        <v>0</v>
      </c>
      <c r="D19" s="83"/>
      <c r="E19" s="83"/>
      <c r="F19" s="83"/>
      <c r="G19" s="83">
        <f t="shared" si="0"/>
        <v>0</v>
      </c>
      <c r="H19" s="139"/>
    </row>
    <row r="20" spans="1:8" x14ac:dyDescent="0.25">
      <c r="A20" s="133" t="s">
        <v>780</v>
      </c>
      <c r="B20" s="128" t="s">
        <v>781</v>
      </c>
      <c r="C20" s="129">
        <f>('Consolidated Master'!J144)</f>
        <v>92000</v>
      </c>
      <c r="D20" s="83"/>
      <c r="E20" s="83"/>
      <c r="F20" s="83"/>
      <c r="G20" s="83">
        <f t="shared" si="0"/>
        <v>92000</v>
      </c>
      <c r="H20" s="139"/>
    </row>
    <row r="21" spans="1:8" x14ac:dyDescent="0.25">
      <c r="A21" s="133" t="s">
        <v>782</v>
      </c>
      <c r="B21" s="128" t="s">
        <v>781</v>
      </c>
      <c r="C21" s="129">
        <f>('Consolidated Master'!J192)</f>
        <v>75000</v>
      </c>
      <c r="D21" s="83"/>
      <c r="E21" s="83"/>
      <c r="F21" s="83"/>
      <c r="G21" s="83">
        <f t="shared" si="0"/>
        <v>75000</v>
      </c>
      <c r="H21" s="139"/>
    </row>
    <row r="22" spans="1:8" x14ac:dyDescent="0.25">
      <c r="A22" s="133" t="s">
        <v>783</v>
      </c>
      <c r="B22" s="128" t="s">
        <v>784</v>
      </c>
      <c r="C22" s="129">
        <f>('Consolidated Master'!J573)</f>
        <v>0</v>
      </c>
      <c r="D22" s="83"/>
      <c r="E22" s="83"/>
      <c r="F22" s="83"/>
      <c r="G22" s="83">
        <f t="shared" si="0"/>
        <v>0</v>
      </c>
      <c r="H22" s="139"/>
    </row>
    <row r="23" spans="1:8" x14ac:dyDescent="0.25">
      <c r="A23" s="133" t="s">
        <v>785</v>
      </c>
      <c r="B23" s="128" t="s">
        <v>786</v>
      </c>
      <c r="C23" s="129">
        <f>('Consolidated Master'!J343)</f>
        <v>6465000</v>
      </c>
      <c r="D23" s="83"/>
      <c r="E23" s="83">
        <f>SUM('Outside Funding'!D17)</f>
        <v>1000000</v>
      </c>
      <c r="F23" s="83"/>
      <c r="G23" s="83">
        <f t="shared" si="0"/>
        <v>5465000</v>
      </c>
      <c r="H23" s="139"/>
    </row>
    <row r="24" spans="1:8" x14ac:dyDescent="0.25">
      <c r="A24" s="133" t="s">
        <v>793</v>
      </c>
      <c r="B24" s="128" t="s">
        <v>788</v>
      </c>
      <c r="C24" s="129">
        <f>('Consolidated Master'!J713)</f>
        <v>0</v>
      </c>
      <c r="D24" s="83"/>
      <c r="E24" s="83"/>
      <c r="F24" s="83"/>
      <c r="G24" s="83">
        <f t="shared" si="0"/>
        <v>0</v>
      </c>
      <c r="H24" s="139"/>
    </row>
    <row r="25" spans="1:8" x14ac:dyDescent="0.25">
      <c r="A25" s="133" t="s">
        <v>789</v>
      </c>
      <c r="B25" s="128" t="s">
        <v>790</v>
      </c>
      <c r="C25" s="129">
        <f>('Consolidated Master'!J118)</f>
        <v>470000</v>
      </c>
      <c r="D25" s="83"/>
      <c r="E25" s="83"/>
      <c r="F25" s="83"/>
      <c r="G25" s="83">
        <f t="shared" si="0"/>
        <v>470000</v>
      </c>
      <c r="H25" s="139"/>
    </row>
    <row r="26" spans="1:8" ht="15.75" thickBot="1" x14ac:dyDescent="0.3">
      <c r="A26" s="133" t="s">
        <v>791</v>
      </c>
      <c r="B26" s="128" t="s">
        <v>784</v>
      </c>
      <c r="C26" s="129">
        <f>('Consolidated Master'!J601)</f>
        <v>0</v>
      </c>
      <c r="D26" s="87"/>
      <c r="E26" s="83"/>
      <c r="F26" s="87"/>
      <c r="G26" s="83">
        <f t="shared" si="0"/>
        <v>0</v>
      </c>
      <c r="H26" s="139"/>
    </row>
    <row r="27" spans="1:8" ht="16.5" thickTop="1" thickBot="1" x14ac:dyDescent="0.3">
      <c r="A27" s="123"/>
      <c r="B27" s="133" t="s">
        <v>29</v>
      </c>
      <c r="C27" s="140">
        <f>SUM(C6:C26)</f>
        <v>32628860</v>
      </c>
      <c r="D27" s="140"/>
      <c r="E27" s="140">
        <f>SUM(E6:E26)</f>
        <v>10272697.5</v>
      </c>
      <c r="F27" s="140"/>
      <c r="G27" s="140">
        <f>SUM(G6:G26)</f>
        <v>22356162.5</v>
      </c>
      <c r="H27" s="139"/>
    </row>
    <row r="28" spans="1:8" ht="16.5" thickTop="1" thickBot="1" x14ac:dyDescent="0.3">
      <c r="A28" s="123"/>
      <c r="B28" s="78"/>
      <c r="C28" s="78"/>
      <c r="D28" s="78"/>
      <c r="E28" s="78"/>
      <c r="F28" s="78"/>
      <c r="G28" s="78"/>
      <c r="H28" s="78"/>
    </row>
    <row r="29" spans="1:8" ht="16.5" thickTop="1" thickBot="1" x14ac:dyDescent="0.3">
      <c r="A29" s="123"/>
      <c r="B29" s="280" t="s">
        <v>808</v>
      </c>
      <c r="C29" s="280"/>
      <c r="D29" s="280"/>
      <c r="E29" s="280"/>
      <c r="F29" s="280"/>
      <c r="G29" s="280"/>
      <c r="H29" s="280"/>
    </row>
    <row r="30" spans="1:8" ht="16.5" thickTop="1" thickBot="1" x14ac:dyDescent="0.3">
      <c r="A30" s="123"/>
      <c r="B30" s="79"/>
      <c r="C30" s="81" t="s">
        <v>798</v>
      </c>
      <c r="D30" s="81"/>
      <c r="E30" s="81" t="s">
        <v>717</v>
      </c>
      <c r="F30" s="81"/>
      <c r="G30" s="81" t="s">
        <v>799</v>
      </c>
      <c r="H30" s="79"/>
    </row>
    <row r="31" spans="1:8" ht="15.75" thickTop="1" x14ac:dyDescent="0.25">
      <c r="A31" s="127"/>
      <c r="B31" s="128" t="s">
        <v>667</v>
      </c>
      <c r="C31" s="129">
        <f>('Consolidated Master'!J9)</f>
        <v>0</v>
      </c>
      <c r="D31" s="83"/>
      <c r="E31" s="83"/>
      <c r="F31" s="83"/>
      <c r="G31" s="83">
        <f t="shared" ref="G31:G51" si="1">C31-E31</f>
        <v>0</v>
      </c>
      <c r="H31" s="139"/>
    </row>
    <row r="32" spans="1:8" x14ac:dyDescent="0.25">
      <c r="A32" s="127"/>
      <c r="B32" s="128" t="s">
        <v>701</v>
      </c>
      <c r="C32" s="129">
        <f>('Consolidated Master'!J25)</f>
        <v>0</v>
      </c>
      <c r="D32" s="83"/>
      <c r="E32" s="83"/>
      <c r="F32" s="83"/>
      <c r="G32" s="83">
        <f t="shared" si="1"/>
        <v>0</v>
      </c>
      <c r="H32" s="139"/>
    </row>
    <row r="33" spans="1:8" x14ac:dyDescent="0.25">
      <c r="A33" s="127"/>
      <c r="B33" s="128" t="s">
        <v>669</v>
      </c>
      <c r="C33" s="129">
        <f>('Consolidated Master'!J52)</f>
        <v>0</v>
      </c>
      <c r="D33" s="83"/>
      <c r="E33" s="83"/>
      <c r="F33" s="83"/>
      <c r="G33" s="83">
        <f t="shared" si="1"/>
        <v>0</v>
      </c>
      <c r="H33" s="139"/>
    </row>
    <row r="34" spans="1:8" x14ac:dyDescent="0.25">
      <c r="A34" s="127"/>
      <c r="B34" s="128" t="s">
        <v>673</v>
      </c>
      <c r="C34" s="129">
        <f>('Consolidated Master'!J221)</f>
        <v>0</v>
      </c>
      <c r="D34" s="83"/>
      <c r="E34" s="83"/>
      <c r="F34" s="83"/>
      <c r="G34" s="83">
        <f t="shared" si="1"/>
        <v>0</v>
      </c>
      <c r="H34" s="139"/>
    </row>
    <row r="35" spans="1:8" x14ac:dyDescent="0.25">
      <c r="A35" s="127"/>
      <c r="B35" s="128" t="s">
        <v>702</v>
      </c>
      <c r="C35" s="129">
        <f>('Consolidated Master'!J238)</f>
        <v>0</v>
      </c>
      <c r="D35" s="83"/>
      <c r="E35" s="83"/>
      <c r="F35" s="83"/>
      <c r="G35" s="83">
        <f t="shared" si="1"/>
        <v>0</v>
      </c>
      <c r="H35" s="139"/>
    </row>
    <row r="36" spans="1:8" x14ac:dyDescent="0.25">
      <c r="A36" s="132" t="s">
        <v>800</v>
      </c>
      <c r="B36" s="128" t="s">
        <v>675</v>
      </c>
      <c r="C36" s="129">
        <f>('Consolidated Master'!J255)</f>
        <v>0</v>
      </c>
      <c r="D36" s="83"/>
      <c r="E36" s="83"/>
      <c r="F36" s="83"/>
      <c r="G36" s="83">
        <f t="shared" si="1"/>
        <v>0</v>
      </c>
      <c r="H36" s="139"/>
    </row>
    <row r="37" spans="1:8" x14ac:dyDescent="0.25">
      <c r="A37" s="132"/>
      <c r="B37" s="128" t="s">
        <v>703</v>
      </c>
      <c r="C37" s="129">
        <f>('Consolidated Master'!J280)</f>
        <v>0</v>
      </c>
      <c r="D37" s="83"/>
      <c r="E37" s="83"/>
      <c r="F37" s="83"/>
      <c r="G37" s="83">
        <f t="shared" si="1"/>
        <v>0</v>
      </c>
      <c r="H37" s="139"/>
    </row>
    <row r="38" spans="1:8" x14ac:dyDescent="0.25">
      <c r="A38" s="127"/>
      <c r="B38" s="128" t="s">
        <v>495</v>
      </c>
      <c r="C38" s="129">
        <f>('Consolidated Master'!J499)</f>
        <v>0</v>
      </c>
      <c r="D38" s="83"/>
      <c r="E38" s="83"/>
      <c r="F38" s="83"/>
      <c r="G38" s="83">
        <f t="shared" si="1"/>
        <v>0</v>
      </c>
      <c r="H38" s="139"/>
    </row>
    <row r="39" spans="1:8" x14ac:dyDescent="0.25">
      <c r="A39" s="127"/>
      <c r="B39" s="128" t="s">
        <v>704</v>
      </c>
      <c r="C39" s="129">
        <f>('Consolidated Master'!J521)</f>
        <v>0</v>
      </c>
      <c r="D39" s="83"/>
      <c r="E39" s="83"/>
      <c r="F39" s="83"/>
      <c r="G39" s="83">
        <f t="shared" si="1"/>
        <v>0</v>
      </c>
      <c r="H39" s="139"/>
    </row>
    <row r="40" spans="1:8" x14ac:dyDescent="0.25">
      <c r="A40" s="127"/>
      <c r="B40" s="128" t="s">
        <v>535</v>
      </c>
      <c r="C40" s="129">
        <f>('Consolidated Master'!J557)</f>
        <v>7000</v>
      </c>
      <c r="D40" s="83"/>
      <c r="E40" s="83"/>
      <c r="F40" s="83"/>
      <c r="G40" s="83">
        <f t="shared" si="1"/>
        <v>7000</v>
      </c>
      <c r="H40" s="139"/>
    </row>
    <row r="41" spans="1:8" x14ac:dyDescent="0.25">
      <c r="A41" s="127"/>
      <c r="B41" s="128" t="s">
        <v>705</v>
      </c>
      <c r="C41" s="129">
        <f>('Consolidated Master'!J626)</f>
        <v>0</v>
      </c>
      <c r="D41" s="83"/>
      <c r="E41" s="83"/>
      <c r="F41" s="83"/>
      <c r="G41" s="83">
        <f t="shared" si="1"/>
        <v>0</v>
      </c>
      <c r="H41" s="139"/>
    </row>
    <row r="42" spans="1:8" x14ac:dyDescent="0.25">
      <c r="A42" s="127"/>
      <c r="B42" s="128" t="s">
        <v>706</v>
      </c>
      <c r="C42" s="129">
        <f>('Consolidated Master'!J652)</f>
        <v>0</v>
      </c>
      <c r="D42" s="83"/>
      <c r="E42" s="83"/>
      <c r="F42" s="83"/>
      <c r="G42" s="83">
        <f t="shared" si="1"/>
        <v>0</v>
      </c>
      <c r="H42" s="139"/>
    </row>
    <row r="43" spans="1:8" x14ac:dyDescent="0.25">
      <c r="A43" s="127"/>
      <c r="B43" s="128" t="s">
        <v>707</v>
      </c>
      <c r="C43" s="129">
        <f>('Consolidated Master'!J675)</f>
        <v>0</v>
      </c>
      <c r="D43" s="83"/>
      <c r="E43" s="83"/>
      <c r="F43" s="83"/>
      <c r="G43" s="83">
        <f t="shared" si="1"/>
        <v>0</v>
      </c>
      <c r="H43" s="139"/>
    </row>
    <row r="44" spans="1:8" x14ac:dyDescent="0.25">
      <c r="A44" s="127"/>
      <c r="B44" s="128" t="s">
        <v>708</v>
      </c>
      <c r="C44" s="129">
        <f>('Consolidated Master'!J693)</f>
        <v>0</v>
      </c>
      <c r="D44" s="83"/>
      <c r="E44" s="83"/>
      <c r="F44" s="83"/>
      <c r="G44" s="83">
        <f t="shared" si="1"/>
        <v>0</v>
      </c>
      <c r="H44" s="139"/>
    </row>
    <row r="45" spans="1:8" x14ac:dyDescent="0.25">
      <c r="A45" s="133" t="s">
        <v>780</v>
      </c>
      <c r="B45" s="128" t="s">
        <v>781</v>
      </c>
      <c r="C45" s="129">
        <f>('Consolidated Master'!J148)</f>
        <v>0</v>
      </c>
      <c r="D45" s="83"/>
      <c r="E45" s="83"/>
      <c r="F45" s="83"/>
      <c r="G45" s="83">
        <f t="shared" si="1"/>
        <v>0</v>
      </c>
      <c r="H45" s="139"/>
    </row>
    <row r="46" spans="1:8" x14ac:dyDescent="0.25">
      <c r="A46" s="133" t="s">
        <v>782</v>
      </c>
      <c r="B46" s="128" t="s">
        <v>781</v>
      </c>
      <c r="C46" s="129">
        <f>('Consolidated Master'!J196)</f>
        <v>300000</v>
      </c>
      <c r="D46" s="83"/>
      <c r="E46" s="83"/>
      <c r="F46" s="83"/>
      <c r="G46" s="83">
        <f t="shared" si="1"/>
        <v>300000</v>
      </c>
      <c r="H46" s="139"/>
    </row>
    <row r="47" spans="1:8" x14ac:dyDescent="0.25">
      <c r="A47" s="133" t="s">
        <v>783</v>
      </c>
      <c r="B47" s="128" t="s">
        <v>784</v>
      </c>
      <c r="C47" s="129">
        <f>('Consolidated Master'!J576)</f>
        <v>0</v>
      </c>
      <c r="D47" s="83"/>
      <c r="E47" s="83"/>
      <c r="F47" s="83"/>
      <c r="G47" s="83">
        <f t="shared" si="1"/>
        <v>0</v>
      </c>
      <c r="H47" s="139"/>
    </row>
    <row r="48" spans="1:8" x14ac:dyDescent="0.25">
      <c r="A48" s="133" t="s">
        <v>785</v>
      </c>
      <c r="B48" s="128" t="s">
        <v>786</v>
      </c>
      <c r="C48" s="129">
        <f>('Consolidated Master'!J361)</f>
        <v>20000</v>
      </c>
      <c r="D48" s="83"/>
      <c r="E48" s="83"/>
      <c r="F48" s="83"/>
      <c r="G48" s="83">
        <f t="shared" si="1"/>
        <v>20000</v>
      </c>
      <c r="H48" s="139"/>
    </row>
    <row r="49" spans="1:8" x14ac:dyDescent="0.25">
      <c r="A49" s="133" t="s">
        <v>793</v>
      </c>
      <c r="B49" s="128" t="s">
        <v>788</v>
      </c>
      <c r="C49" s="129">
        <f>('Consolidated Master'!J717)</f>
        <v>0</v>
      </c>
      <c r="D49" s="83"/>
      <c r="E49" s="83"/>
      <c r="F49" s="83"/>
      <c r="G49" s="83">
        <f t="shared" si="1"/>
        <v>0</v>
      </c>
      <c r="H49" s="139"/>
    </row>
    <row r="50" spans="1:8" x14ac:dyDescent="0.25">
      <c r="A50" s="133" t="s">
        <v>789</v>
      </c>
      <c r="B50" s="128" t="s">
        <v>790</v>
      </c>
      <c r="C50" s="129">
        <f>('Consolidated Master'!J124)</f>
        <v>0</v>
      </c>
      <c r="D50" s="83"/>
      <c r="E50" s="83"/>
      <c r="F50" s="83"/>
      <c r="G50" s="83">
        <f t="shared" si="1"/>
        <v>0</v>
      </c>
      <c r="H50" s="139"/>
    </row>
    <row r="51" spans="1:8" ht="15.75" thickBot="1" x14ac:dyDescent="0.3">
      <c r="A51" s="133" t="s">
        <v>791</v>
      </c>
      <c r="B51" s="128" t="s">
        <v>784</v>
      </c>
      <c r="C51" s="129">
        <f>('Consolidated Master'!J576)</f>
        <v>0</v>
      </c>
      <c r="D51" s="87"/>
      <c r="E51" s="87"/>
      <c r="F51" s="87"/>
      <c r="G51" s="83">
        <f t="shared" si="1"/>
        <v>0</v>
      </c>
      <c r="H51" s="88"/>
    </row>
    <row r="52" spans="1:8" ht="16.5" thickTop="1" thickBot="1" x14ac:dyDescent="0.3">
      <c r="A52" s="123"/>
      <c r="B52" s="133" t="s">
        <v>29</v>
      </c>
      <c r="C52" s="140">
        <f>SUM(C31:C51)</f>
        <v>327000</v>
      </c>
      <c r="D52" s="140"/>
      <c r="E52" s="140">
        <f>SUM(E31:E51)</f>
        <v>0</v>
      </c>
      <c r="F52" s="140"/>
      <c r="G52" s="140">
        <f>SUM(G31:G51)</f>
        <v>327000</v>
      </c>
      <c r="H52" s="78"/>
    </row>
    <row r="53" spans="1:8" ht="15.75" thickTop="1" x14ac:dyDescent="0.25">
      <c r="A53" s="123"/>
      <c r="B53" s="133"/>
      <c r="C53" s="141"/>
      <c r="D53" s="142"/>
      <c r="E53" s="142"/>
      <c r="F53" s="142"/>
      <c r="G53" s="142"/>
      <c r="H53" s="78"/>
    </row>
    <row r="54" spans="1:8" ht="15.75" thickBot="1" x14ac:dyDescent="0.3">
      <c r="A54" s="123"/>
      <c r="B54" s="78"/>
      <c r="C54" s="124"/>
      <c r="D54" s="78"/>
      <c r="E54" s="78"/>
      <c r="F54" s="78"/>
      <c r="G54" s="78"/>
      <c r="H54" s="78"/>
    </row>
    <row r="55" spans="1:8" ht="16.5" thickTop="1" thickBot="1" x14ac:dyDescent="0.3">
      <c r="A55" s="123"/>
      <c r="B55" s="280" t="s">
        <v>809</v>
      </c>
      <c r="C55" s="280"/>
      <c r="D55" s="280"/>
      <c r="E55" s="280"/>
      <c r="F55" s="280"/>
      <c r="G55" s="280"/>
      <c r="H55" s="280"/>
    </row>
    <row r="56" spans="1:8" ht="16.5" thickTop="1" thickBot="1" x14ac:dyDescent="0.3">
      <c r="A56" s="123"/>
      <c r="B56" s="79"/>
      <c r="C56" s="81" t="s">
        <v>798</v>
      </c>
      <c r="D56" s="81"/>
      <c r="E56" s="81" t="s">
        <v>717</v>
      </c>
      <c r="F56" s="81"/>
      <c r="G56" s="81" t="s">
        <v>799</v>
      </c>
      <c r="H56" s="79"/>
    </row>
    <row r="57" spans="1:8" ht="15.75" thickTop="1" x14ac:dyDescent="0.25">
      <c r="A57" s="127"/>
      <c r="B57" s="128" t="s">
        <v>667</v>
      </c>
      <c r="C57" s="83">
        <f>('Consolidated Master'!J12)</f>
        <v>0</v>
      </c>
      <c r="D57" s="83"/>
      <c r="E57" s="83"/>
      <c r="F57" s="83"/>
      <c r="G57" s="83">
        <f t="shared" ref="G57:G77" si="2">C57-E57</f>
        <v>0</v>
      </c>
      <c r="H57" s="139"/>
    </row>
    <row r="58" spans="1:8" x14ac:dyDescent="0.25">
      <c r="A58" s="127"/>
      <c r="B58" s="128" t="s">
        <v>701</v>
      </c>
      <c r="C58" s="83">
        <f>('Consolidated Master'!J28)</f>
        <v>0</v>
      </c>
      <c r="D58" s="83"/>
      <c r="E58" s="83"/>
      <c r="F58" s="83"/>
      <c r="G58" s="83">
        <f t="shared" si="2"/>
        <v>0</v>
      </c>
      <c r="H58" s="139"/>
    </row>
    <row r="59" spans="1:8" x14ac:dyDescent="0.25">
      <c r="A59" s="127"/>
      <c r="B59" s="128" t="s">
        <v>669</v>
      </c>
      <c r="C59" s="83">
        <f>('Consolidated Master'!J98)</f>
        <v>1437760</v>
      </c>
      <c r="D59" s="83"/>
      <c r="E59" s="83">
        <f>SUM('Outside Funding'!C11)</f>
        <v>145000</v>
      </c>
      <c r="F59" s="83"/>
      <c r="G59" s="83">
        <f t="shared" si="2"/>
        <v>1292760</v>
      </c>
      <c r="H59" s="139"/>
    </row>
    <row r="60" spans="1:8" x14ac:dyDescent="0.25">
      <c r="A60" s="127"/>
      <c r="B60" s="128" t="s">
        <v>673</v>
      </c>
      <c r="C60" s="83">
        <f>('Consolidated Master'!J224)</f>
        <v>0</v>
      </c>
      <c r="D60" s="83"/>
      <c r="E60" s="83"/>
      <c r="F60" s="83"/>
      <c r="G60" s="83">
        <f t="shared" si="2"/>
        <v>0</v>
      </c>
      <c r="H60" s="139"/>
    </row>
    <row r="61" spans="1:8" x14ac:dyDescent="0.25">
      <c r="A61" s="127"/>
      <c r="B61" s="128" t="s">
        <v>702</v>
      </c>
      <c r="C61" s="83">
        <f>('Consolidated Master'!J241)</f>
        <v>0</v>
      </c>
      <c r="D61" s="83"/>
      <c r="E61" s="83"/>
      <c r="F61" s="83"/>
      <c r="G61" s="83">
        <f t="shared" si="2"/>
        <v>0</v>
      </c>
      <c r="H61" s="139"/>
    </row>
    <row r="62" spans="1:8" x14ac:dyDescent="0.25">
      <c r="A62" s="132" t="s">
        <v>800</v>
      </c>
      <c r="B62" s="128" t="s">
        <v>675</v>
      </c>
      <c r="C62" s="83">
        <f>('Consolidated Master'!J263)</f>
        <v>105000</v>
      </c>
      <c r="D62" s="83"/>
      <c r="E62" s="83"/>
      <c r="F62" s="83"/>
      <c r="G62" s="83">
        <f t="shared" si="2"/>
        <v>105000</v>
      </c>
      <c r="H62" s="139"/>
    </row>
    <row r="63" spans="1:8" x14ac:dyDescent="0.25">
      <c r="A63" s="132"/>
      <c r="B63" s="128" t="s">
        <v>703</v>
      </c>
      <c r="C63" s="83">
        <f>('Consolidated Master'!J309)</f>
        <v>324500</v>
      </c>
      <c r="D63" s="83"/>
      <c r="E63" s="83"/>
      <c r="F63" s="83"/>
      <c r="G63" s="83">
        <f t="shared" si="2"/>
        <v>324500</v>
      </c>
      <c r="H63" s="139"/>
    </row>
    <row r="64" spans="1:8" x14ac:dyDescent="0.25">
      <c r="A64" s="127"/>
      <c r="B64" s="128" t="s">
        <v>495</v>
      </c>
      <c r="C64" s="83">
        <f>('Consolidated Master'!J507)</f>
        <v>313100</v>
      </c>
      <c r="D64" s="83"/>
      <c r="E64" s="83"/>
      <c r="F64" s="83"/>
      <c r="G64" s="83">
        <f t="shared" si="2"/>
        <v>313100</v>
      </c>
      <c r="H64" s="139"/>
    </row>
    <row r="65" spans="1:8" x14ac:dyDescent="0.25">
      <c r="A65" s="127"/>
      <c r="B65" s="128" t="s">
        <v>704</v>
      </c>
      <c r="C65" s="83">
        <f>('Consolidated Master'!J524)</f>
        <v>0</v>
      </c>
      <c r="D65" s="83"/>
      <c r="E65" s="83"/>
      <c r="F65" s="83"/>
      <c r="G65" s="83">
        <f t="shared" si="2"/>
        <v>0</v>
      </c>
      <c r="H65" s="139"/>
    </row>
    <row r="66" spans="1:8" x14ac:dyDescent="0.25">
      <c r="A66" s="127"/>
      <c r="B66" s="128" t="s">
        <v>535</v>
      </c>
      <c r="C66" s="83">
        <f>('Consolidated Master'!J561)</f>
        <v>3192500</v>
      </c>
      <c r="D66" s="83"/>
      <c r="E66" s="83"/>
      <c r="F66" s="83"/>
      <c r="G66" s="83">
        <f t="shared" si="2"/>
        <v>3192500</v>
      </c>
      <c r="H66" s="139"/>
    </row>
    <row r="67" spans="1:8" x14ac:dyDescent="0.25">
      <c r="A67" s="127"/>
      <c r="B67" s="128" t="s">
        <v>705</v>
      </c>
      <c r="C67" s="83">
        <f>('Consolidated Master'!J633)</f>
        <v>10000</v>
      </c>
      <c r="D67" s="83"/>
      <c r="E67" s="83"/>
      <c r="F67" s="83"/>
      <c r="G67" s="83">
        <f t="shared" si="2"/>
        <v>10000</v>
      </c>
      <c r="H67" s="139"/>
    </row>
    <row r="68" spans="1:8" x14ac:dyDescent="0.25">
      <c r="A68" s="127"/>
      <c r="B68" s="128" t="s">
        <v>706</v>
      </c>
      <c r="C68" s="83">
        <f>('Consolidated Master'!J661)</f>
        <v>385000</v>
      </c>
      <c r="D68" s="83"/>
      <c r="E68" s="83"/>
      <c r="F68" s="83"/>
      <c r="G68" s="83">
        <f t="shared" si="2"/>
        <v>385000</v>
      </c>
      <c r="H68" s="139"/>
    </row>
    <row r="69" spans="1:8" x14ac:dyDescent="0.25">
      <c r="A69" s="127"/>
      <c r="B69" s="128" t="s">
        <v>707</v>
      </c>
      <c r="C69" s="83">
        <f>('Consolidated Master'!J679)</f>
        <v>0</v>
      </c>
      <c r="D69" s="83"/>
      <c r="E69" s="83"/>
      <c r="F69" s="83"/>
      <c r="G69" s="83">
        <f t="shared" si="2"/>
        <v>0</v>
      </c>
      <c r="H69" s="139"/>
    </row>
    <row r="70" spans="1:8" x14ac:dyDescent="0.25">
      <c r="A70" s="127"/>
      <c r="B70" s="128" t="s">
        <v>708</v>
      </c>
      <c r="C70" s="83">
        <f>('Consolidated Master'!J696)</f>
        <v>0</v>
      </c>
      <c r="D70" s="83"/>
      <c r="E70" s="83"/>
      <c r="F70" s="83"/>
      <c r="G70" s="83">
        <f t="shared" si="2"/>
        <v>0</v>
      </c>
      <c r="H70" s="139"/>
    </row>
    <row r="71" spans="1:8" x14ac:dyDescent="0.25">
      <c r="A71" s="133" t="s">
        <v>780</v>
      </c>
      <c r="B71" s="128" t="s">
        <v>781</v>
      </c>
      <c r="C71" s="83">
        <f>('Consolidated Master'!J166)</f>
        <v>4318000</v>
      </c>
      <c r="D71" s="83"/>
      <c r="E71" s="83"/>
      <c r="F71" s="83"/>
      <c r="G71" s="83">
        <f t="shared" si="2"/>
        <v>4318000</v>
      </c>
      <c r="H71" s="139"/>
    </row>
    <row r="72" spans="1:8" x14ac:dyDescent="0.25">
      <c r="A72" s="133" t="s">
        <v>782</v>
      </c>
      <c r="B72" s="128" t="s">
        <v>781</v>
      </c>
      <c r="C72" s="83">
        <f>('Consolidated Master'!J203)</f>
        <v>200000</v>
      </c>
      <c r="D72" s="83"/>
      <c r="E72" s="83"/>
      <c r="F72" s="83"/>
      <c r="G72" s="83">
        <f t="shared" si="2"/>
        <v>200000</v>
      </c>
      <c r="H72" s="139"/>
    </row>
    <row r="73" spans="1:8" x14ac:dyDescent="0.25">
      <c r="A73" s="133" t="s">
        <v>783</v>
      </c>
      <c r="B73" s="128" t="s">
        <v>784</v>
      </c>
      <c r="C73" s="83">
        <f>('Consolidated Master'!J589)</f>
        <v>3866000</v>
      </c>
      <c r="D73" s="83"/>
      <c r="E73" s="83">
        <f>SUM('Outside Funding'!C51)</f>
        <v>2756325</v>
      </c>
      <c r="F73" s="83"/>
      <c r="G73" s="83">
        <f t="shared" si="2"/>
        <v>1109675</v>
      </c>
      <c r="H73" s="139"/>
    </row>
    <row r="74" spans="1:8" x14ac:dyDescent="0.25">
      <c r="A74" s="133" t="s">
        <v>785</v>
      </c>
      <c r="B74" s="128" t="s">
        <v>786</v>
      </c>
      <c r="C74" s="83">
        <f>('Consolidated Master'!J405)</f>
        <v>1238000</v>
      </c>
      <c r="D74" s="83"/>
      <c r="E74" s="83">
        <f>SUM('Outside Funding'!C22:C24)</f>
        <v>950000</v>
      </c>
      <c r="F74" s="83"/>
      <c r="G74" s="83">
        <f t="shared" si="2"/>
        <v>288000</v>
      </c>
      <c r="H74" s="139"/>
    </row>
    <row r="75" spans="1:8" x14ac:dyDescent="0.25">
      <c r="A75" s="133" t="s">
        <v>793</v>
      </c>
      <c r="B75" s="128" t="s">
        <v>788</v>
      </c>
      <c r="C75" s="83">
        <f>('Consolidated Master'!J729)</f>
        <v>451000</v>
      </c>
      <c r="D75" s="83"/>
      <c r="E75" s="83"/>
      <c r="F75" s="83"/>
      <c r="G75" s="83">
        <f t="shared" si="2"/>
        <v>451000</v>
      </c>
      <c r="H75" s="139"/>
    </row>
    <row r="76" spans="1:8" x14ac:dyDescent="0.25">
      <c r="A76" s="133" t="s">
        <v>789</v>
      </c>
      <c r="B76" s="128" t="s">
        <v>790</v>
      </c>
      <c r="C76" s="83">
        <f>('Consolidated Master'!J130)</f>
        <v>0</v>
      </c>
      <c r="D76" s="83"/>
      <c r="E76" s="83"/>
      <c r="F76" s="83"/>
      <c r="G76" s="83">
        <f t="shared" si="2"/>
        <v>0</v>
      </c>
      <c r="H76" s="139"/>
    </row>
    <row r="77" spans="1:8" ht="15.75" thickBot="1" x14ac:dyDescent="0.3">
      <c r="A77" s="133" t="s">
        <v>791</v>
      </c>
      <c r="B77" s="128" t="s">
        <v>784</v>
      </c>
      <c r="C77" s="83">
        <f>('Consolidated Master'!J610)</f>
        <v>200000</v>
      </c>
      <c r="D77" s="87"/>
      <c r="E77" s="87"/>
      <c r="F77" s="87"/>
      <c r="G77" s="83">
        <f t="shared" si="2"/>
        <v>200000</v>
      </c>
      <c r="H77" s="88"/>
    </row>
    <row r="78" spans="1:8" ht="16.5" thickTop="1" thickBot="1" x14ac:dyDescent="0.3">
      <c r="A78" s="123"/>
      <c r="B78" s="133" t="s">
        <v>29</v>
      </c>
      <c r="C78" s="136">
        <f>SUM(C57:C77)</f>
        <v>16040860</v>
      </c>
      <c r="D78" s="136"/>
      <c r="E78" s="136">
        <f>SUM(E57:E77)</f>
        <v>3851325</v>
      </c>
      <c r="F78" s="136"/>
      <c r="G78" s="136">
        <f>SUM(G57:G77)</f>
        <v>12189535</v>
      </c>
      <c r="H78" s="78"/>
    </row>
    <row r="79" spans="1:8" ht="16.5" thickTop="1" thickBot="1" x14ac:dyDescent="0.3">
      <c r="A79" s="123"/>
      <c r="B79" s="78"/>
      <c r="C79" s="143"/>
      <c r="D79" s="78"/>
      <c r="E79" s="143"/>
      <c r="F79" s="78"/>
      <c r="G79" s="78"/>
      <c r="H79" s="78"/>
    </row>
    <row r="80" spans="1:8" ht="16.5" thickTop="1" thickBot="1" x14ac:dyDescent="0.3">
      <c r="A80" s="123"/>
      <c r="B80" s="280" t="s">
        <v>810</v>
      </c>
      <c r="C80" s="280"/>
      <c r="D80" s="280"/>
      <c r="E80" s="280"/>
      <c r="F80" s="280"/>
      <c r="G80" s="280"/>
      <c r="H80" s="280"/>
    </row>
    <row r="81" spans="1:8" ht="16.5" thickTop="1" thickBot="1" x14ac:dyDescent="0.3">
      <c r="A81" s="123"/>
      <c r="B81" s="79"/>
      <c r="C81" s="81" t="s">
        <v>798</v>
      </c>
      <c r="D81" s="81"/>
      <c r="E81" s="81" t="s">
        <v>717</v>
      </c>
      <c r="F81" s="81"/>
      <c r="G81" s="81" t="s">
        <v>799</v>
      </c>
      <c r="H81" s="79"/>
    </row>
    <row r="82" spans="1:8" ht="15.75" thickTop="1" x14ac:dyDescent="0.25">
      <c r="A82" s="127"/>
      <c r="B82" s="128" t="s">
        <v>667</v>
      </c>
      <c r="C82" s="83">
        <f>('Consolidated Master'!J15)</f>
        <v>0</v>
      </c>
      <c r="D82" s="139"/>
      <c r="E82" s="139"/>
      <c r="F82" s="139"/>
      <c r="G82" s="139">
        <f>(C82-E82)</f>
        <v>0</v>
      </c>
      <c r="H82" s="88"/>
    </row>
    <row r="83" spans="1:8" x14ac:dyDescent="0.25">
      <c r="A83" s="127"/>
      <c r="B83" s="128" t="s">
        <v>701</v>
      </c>
      <c r="C83" s="83">
        <f>('Consolidated Master'!J38)</f>
        <v>30000</v>
      </c>
      <c r="D83" s="139"/>
      <c r="E83" s="139"/>
      <c r="F83" s="139"/>
      <c r="G83" s="139">
        <f t="shared" ref="G83:G102" si="3">(C83-E83)</f>
        <v>30000</v>
      </c>
      <c r="H83" s="139"/>
    </row>
    <row r="84" spans="1:8" x14ac:dyDescent="0.25">
      <c r="A84" s="127"/>
      <c r="B84" s="128" t="s">
        <v>669</v>
      </c>
      <c r="C84" s="83">
        <f>('Consolidated Master'!J102)</f>
        <v>0</v>
      </c>
      <c r="D84" s="139"/>
      <c r="E84" s="139"/>
      <c r="F84" s="139"/>
      <c r="G84" s="139">
        <f t="shared" si="3"/>
        <v>0</v>
      </c>
      <c r="H84" s="139"/>
    </row>
    <row r="85" spans="1:8" x14ac:dyDescent="0.25">
      <c r="A85" s="127"/>
      <c r="B85" s="128" t="s">
        <v>673</v>
      </c>
      <c r="C85" s="83">
        <f>('Consolidated Master'!J228)</f>
        <v>0</v>
      </c>
      <c r="D85" s="139"/>
      <c r="E85" s="139"/>
      <c r="F85" s="139"/>
      <c r="G85" s="139">
        <f t="shared" si="3"/>
        <v>0</v>
      </c>
      <c r="H85" s="139"/>
    </row>
    <row r="86" spans="1:8" x14ac:dyDescent="0.25">
      <c r="A86" s="127"/>
      <c r="B86" s="128" t="s">
        <v>702</v>
      </c>
      <c r="C86" s="83">
        <f>('Consolidated Master'!J244)</f>
        <v>0</v>
      </c>
      <c r="D86" s="139"/>
      <c r="E86" s="139"/>
      <c r="F86" s="139"/>
      <c r="G86" s="139">
        <f t="shared" si="3"/>
        <v>0</v>
      </c>
      <c r="H86" s="139"/>
    </row>
    <row r="87" spans="1:8" x14ac:dyDescent="0.25">
      <c r="A87" s="132" t="s">
        <v>800</v>
      </c>
      <c r="B87" s="128" t="s">
        <v>675</v>
      </c>
      <c r="C87" s="83">
        <f>('Consolidated Master'!J266)</f>
        <v>0</v>
      </c>
      <c r="D87" s="139"/>
      <c r="E87" s="139"/>
      <c r="F87" s="139"/>
      <c r="G87" s="139">
        <f t="shared" si="3"/>
        <v>0</v>
      </c>
      <c r="H87" s="139"/>
    </row>
    <row r="88" spans="1:8" x14ac:dyDescent="0.25">
      <c r="A88" s="132"/>
      <c r="B88" s="128" t="s">
        <v>703</v>
      </c>
      <c r="C88" s="83">
        <f>('Consolidated Master'!J312)</f>
        <v>0</v>
      </c>
      <c r="D88" s="139"/>
      <c r="E88" s="139"/>
      <c r="F88" s="139"/>
      <c r="G88" s="139">
        <f t="shared" si="3"/>
        <v>0</v>
      </c>
      <c r="H88" s="139"/>
    </row>
    <row r="89" spans="1:8" x14ac:dyDescent="0.25">
      <c r="A89" s="127"/>
      <c r="B89" s="128" t="s">
        <v>495</v>
      </c>
      <c r="C89" s="83">
        <f>('Consolidated Master'!J510)</f>
        <v>0</v>
      </c>
      <c r="D89" s="139"/>
      <c r="E89" s="139"/>
      <c r="F89" s="139"/>
      <c r="G89" s="139">
        <f t="shared" si="3"/>
        <v>0</v>
      </c>
      <c r="H89" s="139"/>
    </row>
    <row r="90" spans="1:8" x14ac:dyDescent="0.25">
      <c r="A90" s="127"/>
      <c r="B90" s="128" t="s">
        <v>704</v>
      </c>
      <c r="C90" s="83">
        <f>('Consolidated Master'!J527)</f>
        <v>0</v>
      </c>
      <c r="D90" s="139"/>
      <c r="E90" s="139"/>
      <c r="F90" s="139"/>
      <c r="G90" s="139">
        <f t="shared" si="3"/>
        <v>0</v>
      </c>
      <c r="H90" s="139"/>
    </row>
    <row r="91" spans="1:8" x14ac:dyDescent="0.25">
      <c r="A91" s="127"/>
      <c r="B91" s="128" t="s">
        <v>535</v>
      </c>
      <c r="C91" s="83">
        <f>('Consolidated Master'!J566)</f>
        <v>0</v>
      </c>
      <c r="D91" s="139"/>
      <c r="E91" s="139"/>
      <c r="F91" s="139"/>
      <c r="G91" s="139">
        <f t="shared" si="3"/>
        <v>0</v>
      </c>
      <c r="H91" s="139"/>
    </row>
    <row r="92" spans="1:8" x14ac:dyDescent="0.25">
      <c r="A92" s="127"/>
      <c r="B92" s="128" t="s">
        <v>705</v>
      </c>
      <c r="C92" s="83">
        <f>('Consolidated Master'!J640)</f>
        <v>216000</v>
      </c>
      <c r="D92" s="139"/>
      <c r="E92" s="139"/>
      <c r="F92" s="139"/>
      <c r="G92" s="139">
        <f t="shared" si="3"/>
        <v>216000</v>
      </c>
      <c r="H92" s="139"/>
    </row>
    <row r="93" spans="1:8" x14ac:dyDescent="0.25">
      <c r="A93" s="127"/>
      <c r="B93" s="128" t="s">
        <v>706</v>
      </c>
      <c r="C93" s="83">
        <f>('Consolidated Master'!J664)</f>
        <v>0</v>
      </c>
      <c r="D93" s="139"/>
      <c r="E93" s="139"/>
      <c r="F93" s="139"/>
      <c r="G93" s="139">
        <f t="shared" si="3"/>
        <v>0</v>
      </c>
      <c r="H93" s="139"/>
    </row>
    <row r="94" spans="1:8" x14ac:dyDescent="0.25">
      <c r="A94" s="127"/>
      <c r="B94" s="128" t="s">
        <v>707</v>
      </c>
      <c r="C94" s="83">
        <f>('Consolidated Master'!J682)</f>
        <v>0</v>
      </c>
      <c r="D94" s="139"/>
      <c r="E94" s="139"/>
      <c r="F94" s="139"/>
      <c r="G94" s="139">
        <f t="shared" si="3"/>
        <v>0</v>
      </c>
      <c r="H94" s="139"/>
    </row>
    <row r="95" spans="1:8" x14ac:dyDescent="0.25">
      <c r="A95" s="127"/>
      <c r="B95" s="128" t="s">
        <v>708</v>
      </c>
      <c r="C95" s="83">
        <f>('Consolidated Master'!J702)</f>
        <v>76000</v>
      </c>
      <c r="D95" s="139"/>
      <c r="E95" s="139"/>
      <c r="F95" s="139"/>
      <c r="G95" s="139">
        <f t="shared" si="3"/>
        <v>76000</v>
      </c>
      <c r="H95" s="139"/>
    </row>
    <row r="96" spans="1:8" x14ac:dyDescent="0.25">
      <c r="A96" s="133" t="s">
        <v>780</v>
      </c>
      <c r="B96" s="128" t="s">
        <v>781</v>
      </c>
      <c r="C96" s="83">
        <f>('Consolidated Master'!J183)</f>
        <v>1110500</v>
      </c>
      <c r="D96" s="139"/>
      <c r="E96" s="139"/>
      <c r="F96" s="139"/>
      <c r="G96" s="139">
        <f t="shared" si="3"/>
        <v>1110500</v>
      </c>
      <c r="H96" s="139"/>
    </row>
    <row r="97" spans="1:8" x14ac:dyDescent="0.25">
      <c r="A97" s="133" t="s">
        <v>782</v>
      </c>
      <c r="B97" s="128" t="s">
        <v>781</v>
      </c>
      <c r="C97" s="83">
        <f>('Consolidated Master'!J211)</f>
        <v>35000</v>
      </c>
      <c r="D97" s="139"/>
      <c r="E97" s="139"/>
      <c r="F97" s="139"/>
      <c r="G97" s="139">
        <f t="shared" si="3"/>
        <v>35000</v>
      </c>
      <c r="H97" s="139"/>
    </row>
    <row r="98" spans="1:8" x14ac:dyDescent="0.25">
      <c r="A98" s="133" t="s">
        <v>783</v>
      </c>
      <c r="B98" s="128" t="s">
        <v>784</v>
      </c>
      <c r="C98" s="83">
        <f>('Consolidated Master'!J592)</f>
        <v>0</v>
      </c>
      <c r="D98" s="139"/>
      <c r="E98" s="139"/>
      <c r="F98" s="139"/>
      <c r="G98" s="139">
        <f t="shared" si="3"/>
        <v>0</v>
      </c>
      <c r="H98" s="139"/>
    </row>
    <row r="99" spans="1:8" x14ac:dyDescent="0.25">
      <c r="A99" s="133" t="s">
        <v>785</v>
      </c>
      <c r="B99" s="128" t="s">
        <v>786</v>
      </c>
      <c r="C99" s="83">
        <f>('Consolidated Master'!J476)</f>
        <v>425000</v>
      </c>
      <c r="D99" s="139"/>
      <c r="E99" s="139"/>
      <c r="F99" s="139"/>
      <c r="G99" s="139">
        <f t="shared" si="3"/>
        <v>425000</v>
      </c>
      <c r="H99" s="139"/>
    </row>
    <row r="100" spans="1:8" x14ac:dyDescent="0.25">
      <c r="A100" s="133" t="s">
        <v>793</v>
      </c>
      <c r="B100" s="128" t="s">
        <v>788</v>
      </c>
      <c r="C100" s="83">
        <f>('Consolidated Master'!J737)</f>
        <v>105000</v>
      </c>
      <c r="D100" s="139"/>
      <c r="E100" s="139"/>
      <c r="F100" s="139"/>
      <c r="G100" s="139">
        <f t="shared" si="3"/>
        <v>105000</v>
      </c>
      <c r="H100" s="139"/>
    </row>
    <row r="101" spans="1:8" x14ac:dyDescent="0.25">
      <c r="A101" s="133" t="s">
        <v>789</v>
      </c>
      <c r="B101" s="128" t="s">
        <v>790</v>
      </c>
      <c r="C101" s="83">
        <f>('Consolidated Master'!J136)</f>
        <v>0</v>
      </c>
      <c r="D101" s="139"/>
      <c r="E101" s="139"/>
      <c r="F101" s="139"/>
      <c r="G101" s="139">
        <f t="shared" si="3"/>
        <v>0</v>
      </c>
      <c r="H101" s="139"/>
    </row>
    <row r="102" spans="1:8" ht="15.75" thickBot="1" x14ac:dyDescent="0.3">
      <c r="A102" s="133" t="s">
        <v>791</v>
      </c>
      <c r="B102" s="128" t="s">
        <v>784</v>
      </c>
      <c r="C102" s="83">
        <f>('Consolidated Master'!J613)</f>
        <v>0</v>
      </c>
      <c r="D102" s="144"/>
      <c r="E102" s="139"/>
      <c r="F102" s="144"/>
      <c r="G102" s="139">
        <f t="shared" si="3"/>
        <v>0</v>
      </c>
      <c r="H102" s="88"/>
    </row>
    <row r="103" spans="1:8" ht="16.5" thickTop="1" thickBot="1" x14ac:dyDescent="0.3">
      <c r="A103" s="123"/>
      <c r="B103" s="133" t="s">
        <v>29</v>
      </c>
      <c r="C103" s="145">
        <f>SUM(C82:C102)</f>
        <v>1997500</v>
      </c>
      <c r="D103" s="143"/>
      <c r="E103" s="146">
        <f>SUM(E82:E102)</f>
        <v>0</v>
      </c>
      <c r="F103" s="143"/>
      <c r="G103" s="146">
        <f>SUM(G82:G102)</f>
        <v>1997500</v>
      </c>
      <c r="H103" s="78"/>
    </row>
    <row r="104" spans="1:8" ht="15.75" thickTop="1" x14ac:dyDescent="0.25"/>
  </sheetData>
  <mergeCells count="6">
    <mergeCell ref="B80:H80"/>
    <mergeCell ref="B1:H1"/>
    <mergeCell ref="B2:H2"/>
    <mergeCell ref="B3:H3"/>
    <mergeCell ref="B29:H29"/>
    <mergeCell ref="B55:H55"/>
  </mergeCells>
  <pageMargins left="0.7" right="0.7" top="0.75" bottom="0.75" header="0.3" footer="0.3"/>
  <pageSetup scale="45"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8274D-D47B-4F80-BB53-249508860597}">
  <sheetPr>
    <pageSetUpPr fitToPage="1"/>
  </sheetPr>
  <dimension ref="A1:H104"/>
  <sheetViews>
    <sheetView workbookViewId="0">
      <selection activeCell="A55" sqref="A55:H103"/>
    </sheetView>
  </sheetViews>
  <sheetFormatPr defaultRowHeight="15" x14ac:dyDescent="0.25"/>
  <cols>
    <col min="3" max="3" width="12" bestFit="1" customWidth="1"/>
    <col min="5" max="5" width="13" bestFit="1" customWidth="1"/>
    <col min="7" max="7" width="12" bestFit="1" customWidth="1"/>
  </cols>
  <sheetData>
    <row r="1" spans="1:8" x14ac:dyDescent="0.25">
      <c r="A1" s="123"/>
      <c r="B1" s="279" t="s">
        <v>695</v>
      </c>
      <c r="C1" s="279"/>
      <c r="D1" s="279"/>
      <c r="E1" s="279"/>
      <c r="F1" s="279"/>
      <c r="G1" s="279"/>
      <c r="H1" s="279"/>
    </row>
    <row r="2" spans="1:8" ht="15.75" thickBot="1" x14ac:dyDescent="0.3">
      <c r="A2" s="123"/>
      <c r="B2" s="279" t="s">
        <v>811</v>
      </c>
      <c r="C2" s="279"/>
      <c r="D2" s="279"/>
      <c r="E2" s="279"/>
      <c r="F2" s="279"/>
      <c r="G2" s="279"/>
      <c r="H2" s="279"/>
    </row>
    <row r="3" spans="1:8" ht="16.5" thickTop="1" thickBot="1" x14ac:dyDescent="0.3">
      <c r="A3" s="123"/>
      <c r="B3" s="280" t="s">
        <v>812</v>
      </c>
      <c r="C3" s="280"/>
      <c r="D3" s="280"/>
      <c r="E3" s="280"/>
      <c r="F3" s="280"/>
      <c r="G3" s="280"/>
      <c r="H3" s="280"/>
    </row>
    <row r="4" spans="1:8" ht="15.75" thickTop="1" x14ac:dyDescent="0.25">
      <c r="A4" s="123"/>
      <c r="B4" s="125"/>
      <c r="C4" s="125"/>
      <c r="D4" s="125"/>
      <c r="E4" s="125"/>
      <c r="F4" s="125"/>
      <c r="G4" s="125"/>
      <c r="H4" s="125"/>
    </row>
    <row r="5" spans="1:8" ht="15.75" thickBot="1" x14ac:dyDescent="0.3">
      <c r="A5" s="123"/>
      <c r="B5" s="79"/>
      <c r="C5" s="81" t="s">
        <v>798</v>
      </c>
      <c r="D5" s="81"/>
      <c r="E5" s="81" t="s">
        <v>717</v>
      </c>
      <c r="F5" s="81"/>
      <c r="G5" s="81" t="s">
        <v>799</v>
      </c>
      <c r="H5" s="79"/>
    </row>
    <row r="6" spans="1:8" ht="15.75" thickTop="1" x14ac:dyDescent="0.25">
      <c r="A6" s="127"/>
      <c r="B6" s="128" t="s">
        <v>667</v>
      </c>
      <c r="C6" s="129">
        <f>('Consolidated Master'!K6)</f>
        <v>2000000</v>
      </c>
      <c r="D6" s="83"/>
      <c r="E6" s="83"/>
      <c r="F6" s="83"/>
      <c r="G6" s="83">
        <f t="shared" ref="G6:G26" si="0">C6-E6</f>
        <v>2000000</v>
      </c>
      <c r="H6" s="139"/>
    </row>
    <row r="7" spans="1:8" x14ac:dyDescent="0.25">
      <c r="A7" s="127"/>
      <c r="B7" s="128" t="s">
        <v>701</v>
      </c>
      <c r="C7" s="129">
        <f>('Consolidated Master'!K22)</f>
        <v>0</v>
      </c>
      <c r="D7" s="83"/>
      <c r="E7" s="83"/>
      <c r="F7" s="83"/>
      <c r="G7" s="83">
        <f t="shared" si="0"/>
        <v>0</v>
      </c>
      <c r="H7" s="139"/>
    </row>
    <row r="8" spans="1:8" x14ac:dyDescent="0.25">
      <c r="A8" s="127"/>
      <c r="B8" s="128" t="s">
        <v>669</v>
      </c>
      <c r="C8" s="129">
        <f>('Consolidated Master'!K49)</f>
        <v>0</v>
      </c>
      <c r="D8" s="83"/>
      <c r="E8" s="83"/>
      <c r="F8" s="83"/>
      <c r="G8" s="83">
        <f t="shared" si="0"/>
        <v>0</v>
      </c>
      <c r="H8" s="139"/>
    </row>
    <row r="9" spans="1:8" x14ac:dyDescent="0.25">
      <c r="A9" s="127"/>
      <c r="B9" s="128" t="s">
        <v>673</v>
      </c>
      <c r="C9" s="129">
        <f>('Consolidated Master'!K218)</f>
        <v>0</v>
      </c>
      <c r="D9" s="83"/>
      <c r="E9" s="83"/>
      <c r="F9" s="83"/>
      <c r="G9" s="83">
        <f t="shared" si="0"/>
        <v>0</v>
      </c>
      <c r="H9" s="139"/>
    </row>
    <row r="10" spans="1:8" x14ac:dyDescent="0.25">
      <c r="A10" s="127"/>
      <c r="B10" s="128" t="s">
        <v>702</v>
      </c>
      <c r="C10" s="129">
        <f>('Consolidated Master'!K235)</f>
        <v>1000000</v>
      </c>
      <c r="D10" s="83"/>
      <c r="E10" s="83"/>
      <c r="F10" s="83"/>
      <c r="G10" s="83">
        <f t="shared" si="0"/>
        <v>1000000</v>
      </c>
      <c r="H10" s="139"/>
    </row>
    <row r="11" spans="1:8" x14ac:dyDescent="0.25">
      <c r="A11" s="132" t="s">
        <v>800</v>
      </c>
      <c r="B11" s="128" t="s">
        <v>675</v>
      </c>
      <c r="C11" s="129">
        <f>('Consolidated Master'!K252)</f>
        <v>0</v>
      </c>
      <c r="D11" s="83"/>
      <c r="E11" s="83"/>
      <c r="F11" s="83"/>
      <c r="G11" s="83">
        <f t="shared" si="0"/>
        <v>0</v>
      </c>
      <c r="H11" s="139"/>
    </row>
    <row r="12" spans="1:8" x14ac:dyDescent="0.25">
      <c r="A12" s="132"/>
      <c r="B12" s="128" t="s">
        <v>703</v>
      </c>
      <c r="C12" s="129">
        <f>('Consolidated Master'!K277)</f>
        <v>0</v>
      </c>
      <c r="D12" s="83"/>
      <c r="E12" s="83"/>
      <c r="F12" s="83"/>
      <c r="G12" s="83">
        <f t="shared" si="0"/>
        <v>0</v>
      </c>
      <c r="H12" s="139"/>
    </row>
    <row r="13" spans="1:8" x14ac:dyDescent="0.25">
      <c r="A13" s="127"/>
      <c r="B13" s="128" t="s">
        <v>495</v>
      </c>
      <c r="C13" s="129">
        <f>('Consolidated Master'!K496)</f>
        <v>2085000</v>
      </c>
      <c r="D13" s="83"/>
      <c r="E13" s="83"/>
      <c r="F13" s="83"/>
      <c r="G13" s="83">
        <f t="shared" si="0"/>
        <v>2085000</v>
      </c>
      <c r="H13" s="139"/>
    </row>
    <row r="14" spans="1:8" x14ac:dyDescent="0.25">
      <c r="A14" s="127"/>
      <c r="B14" s="128" t="s">
        <v>704</v>
      </c>
      <c r="C14" s="129">
        <f>('Consolidated Master'!K518)</f>
        <v>0</v>
      </c>
      <c r="D14" s="83"/>
      <c r="E14" s="83"/>
      <c r="F14" s="83"/>
      <c r="G14" s="83">
        <f t="shared" si="0"/>
        <v>0</v>
      </c>
      <c r="H14" s="139"/>
    </row>
    <row r="15" spans="1:8" x14ac:dyDescent="0.25">
      <c r="A15" s="127"/>
      <c r="B15" s="128" t="s">
        <v>535</v>
      </c>
      <c r="C15" s="129">
        <f>('Consolidated Master'!K553)</f>
        <v>15185228</v>
      </c>
      <c r="D15" s="83"/>
      <c r="E15" s="83">
        <f>SUM('Outside Funding'!D39:D46)</f>
        <v>9973566</v>
      </c>
      <c r="F15" s="83"/>
      <c r="G15" s="83">
        <f t="shared" si="0"/>
        <v>5211662</v>
      </c>
      <c r="H15" s="139"/>
    </row>
    <row r="16" spans="1:8" x14ac:dyDescent="0.25">
      <c r="A16" s="127"/>
      <c r="B16" s="128" t="s">
        <v>705</v>
      </c>
      <c r="C16" s="129">
        <f>('Consolidated Master'!K623)</f>
        <v>0</v>
      </c>
      <c r="D16" s="83"/>
      <c r="E16" s="83"/>
      <c r="F16" s="83"/>
      <c r="G16" s="83">
        <f t="shared" si="0"/>
        <v>0</v>
      </c>
      <c r="H16" s="139"/>
    </row>
    <row r="17" spans="1:8" x14ac:dyDescent="0.25">
      <c r="A17" s="127"/>
      <c r="B17" s="128" t="s">
        <v>706</v>
      </c>
      <c r="C17" s="129">
        <f>('Consolidated Master'!K649)</f>
        <v>870800</v>
      </c>
      <c r="D17" s="83"/>
      <c r="E17" s="83"/>
      <c r="F17" s="83"/>
      <c r="G17" s="83">
        <f t="shared" si="0"/>
        <v>870800</v>
      </c>
      <c r="H17" s="139"/>
    </row>
    <row r="18" spans="1:8" x14ac:dyDescent="0.25">
      <c r="A18" s="127"/>
      <c r="B18" s="128" t="s">
        <v>707</v>
      </c>
      <c r="C18" s="129">
        <f>('Consolidated Master'!K671)</f>
        <v>0</v>
      </c>
      <c r="D18" s="83"/>
      <c r="E18" s="83"/>
      <c r="F18" s="83"/>
      <c r="G18" s="83">
        <f t="shared" si="0"/>
        <v>0</v>
      </c>
      <c r="H18" s="139"/>
    </row>
    <row r="19" spans="1:8" x14ac:dyDescent="0.25">
      <c r="A19" s="127"/>
      <c r="B19" s="128" t="s">
        <v>708</v>
      </c>
      <c r="C19" s="129">
        <f>('Consolidated Master'!K690)</f>
        <v>0</v>
      </c>
      <c r="D19" s="83"/>
      <c r="E19" s="83"/>
      <c r="F19" s="83"/>
      <c r="G19" s="83">
        <f t="shared" si="0"/>
        <v>0</v>
      </c>
      <c r="H19" s="139"/>
    </row>
    <row r="20" spans="1:8" x14ac:dyDescent="0.25">
      <c r="A20" s="133" t="s">
        <v>780</v>
      </c>
      <c r="B20" s="128" t="s">
        <v>781</v>
      </c>
      <c r="C20" s="129">
        <f>('Consolidated Master'!K144)</f>
        <v>0</v>
      </c>
      <c r="D20" s="83"/>
      <c r="E20" s="83"/>
      <c r="F20" s="83"/>
      <c r="G20" s="83">
        <f t="shared" si="0"/>
        <v>0</v>
      </c>
      <c r="H20" s="139"/>
    </row>
    <row r="21" spans="1:8" x14ac:dyDescent="0.25">
      <c r="A21" s="133" t="s">
        <v>782</v>
      </c>
      <c r="B21" s="128" t="s">
        <v>781</v>
      </c>
      <c r="C21" s="129">
        <f>('Consolidated Master'!K192)</f>
        <v>25000</v>
      </c>
      <c r="D21" s="83"/>
      <c r="E21" s="83"/>
      <c r="F21" s="83"/>
      <c r="G21" s="83">
        <f t="shared" si="0"/>
        <v>25000</v>
      </c>
      <c r="H21" s="139"/>
    </row>
    <row r="22" spans="1:8" x14ac:dyDescent="0.25">
      <c r="A22" s="133" t="s">
        <v>783</v>
      </c>
      <c r="B22" s="128" t="s">
        <v>784</v>
      </c>
      <c r="C22" s="129">
        <f>('Consolidated Master'!K573)</f>
        <v>0</v>
      </c>
      <c r="D22" s="83"/>
      <c r="E22" s="83"/>
      <c r="F22" s="83"/>
      <c r="G22" s="83">
        <f t="shared" si="0"/>
        <v>0</v>
      </c>
      <c r="H22" s="139"/>
    </row>
    <row r="23" spans="1:8" x14ac:dyDescent="0.25">
      <c r="A23" s="133" t="s">
        <v>785</v>
      </c>
      <c r="B23" s="128" t="s">
        <v>786</v>
      </c>
      <c r="C23" s="129">
        <f>('Consolidated Master'!K343)</f>
        <v>1880000</v>
      </c>
      <c r="D23" s="83"/>
      <c r="E23" s="83">
        <f>SUM('Outside Funding'!D17)</f>
        <v>1000000</v>
      </c>
      <c r="F23" s="83"/>
      <c r="G23" s="83">
        <f t="shared" si="0"/>
        <v>880000</v>
      </c>
      <c r="H23" s="139"/>
    </row>
    <row r="24" spans="1:8" x14ac:dyDescent="0.25">
      <c r="A24" s="133" t="s">
        <v>793</v>
      </c>
      <c r="B24" s="128" t="s">
        <v>788</v>
      </c>
      <c r="C24" s="129">
        <f>('Consolidated Master'!K713)</f>
        <v>384000</v>
      </c>
      <c r="D24" s="83"/>
      <c r="E24" s="83"/>
      <c r="F24" s="83"/>
      <c r="G24" s="83">
        <f t="shared" si="0"/>
        <v>384000</v>
      </c>
      <c r="H24" s="139"/>
    </row>
    <row r="25" spans="1:8" x14ac:dyDescent="0.25">
      <c r="A25" s="133" t="s">
        <v>789</v>
      </c>
      <c r="B25" s="128" t="s">
        <v>790</v>
      </c>
      <c r="C25" s="129">
        <f>('Consolidated Master'!K118)</f>
        <v>63000</v>
      </c>
      <c r="D25" s="83"/>
      <c r="E25" s="83"/>
      <c r="F25" s="83"/>
      <c r="G25" s="83">
        <f t="shared" si="0"/>
        <v>63000</v>
      </c>
      <c r="H25" s="139"/>
    </row>
    <row r="26" spans="1:8" ht="15.75" thickBot="1" x14ac:dyDescent="0.3">
      <c r="A26" s="133" t="s">
        <v>791</v>
      </c>
      <c r="B26" s="128" t="s">
        <v>784</v>
      </c>
      <c r="C26" s="129">
        <f>('Consolidated Master'!K601)</f>
        <v>0</v>
      </c>
      <c r="D26" s="87"/>
      <c r="E26" s="83"/>
      <c r="F26" s="87"/>
      <c r="G26" s="83">
        <f t="shared" si="0"/>
        <v>0</v>
      </c>
      <c r="H26" s="139"/>
    </row>
    <row r="27" spans="1:8" ht="16.5" thickTop="1" thickBot="1" x14ac:dyDescent="0.3">
      <c r="A27" s="123"/>
      <c r="B27" s="133" t="s">
        <v>29</v>
      </c>
      <c r="C27" s="140">
        <f>SUM(C6:C26)</f>
        <v>23493028</v>
      </c>
      <c r="D27" s="140"/>
      <c r="E27" s="140">
        <f>SUM(E6:E26)</f>
        <v>10973566</v>
      </c>
      <c r="F27" s="140"/>
      <c r="G27" s="140">
        <f>SUM(G6:G26)</f>
        <v>12519462</v>
      </c>
      <c r="H27" s="139"/>
    </row>
    <row r="28" spans="1:8" ht="16.5" thickTop="1" thickBot="1" x14ac:dyDescent="0.3">
      <c r="A28" s="123"/>
      <c r="B28" s="78"/>
      <c r="C28" s="78"/>
      <c r="D28" s="78"/>
      <c r="E28" s="78"/>
      <c r="F28" s="78"/>
      <c r="G28" s="78"/>
      <c r="H28" s="78"/>
    </row>
    <row r="29" spans="1:8" ht="16.5" thickTop="1" thickBot="1" x14ac:dyDescent="0.3">
      <c r="A29" s="123"/>
      <c r="B29" s="280" t="s">
        <v>813</v>
      </c>
      <c r="C29" s="280"/>
      <c r="D29" s="280"/>
      <c r="E29" s="280"/>
      <c r="F29" s="280"/>
      <c r="G29" s="280"/>
      <c r="H29" s="280"/>
    </row>
    <row r="30" spans="1:8" ht="16.5" thickTop="1" thickBot="1" x14ac:dyDescent="0.3">
      <c r="A30" s="123"/>
      <c r="B30" s="79"/>
      <c r="C30" s="81" t="s">
        <v>798</v>
      </c>
      <c r="D30" s="81"/>
      <c r="E30" s="81" t="s">
        <v>717</v>
      </c>
      <c r="F30" s="81"/>
      <c r="G30" s="81" t="s">
        <v>799</v>
      </c>
      <c r="H30" s="79"/>
    </row>
    <row r="31" spans="1:8" ht="15.75" thickTop="1" x14ac:dyDescent="0.25">
      <c r="A31" s="127"/>
      <c r="B31" s="128" t="s">
        <v>667</v>
      </c>
      <c r="C31" s="129">
        <f>('Consolidated Master'!K9)</f>
        <v>0</v>
      </c>
      <c r="D31" s="83"/>
      <c r="E31" s="83"/>
      <c r="F31" s="83"/>
      <c r="G31" s="83">
        <f t="shared" ref="G31:G51" si="1">C31-E31</f>
        <v>0</v>
      </c>
      <c r="H31" s="139"/>
    </row>
    <row r="32" spans="1:8" x14ac:dyDescent="0.25">
      <c r="A32" s="127"/>
      <c r="B32" s="128" t="s">
        <v>701</v>
      </c>
      <c r="C32" s="129">
        <f>('Consolidated Master'!K25)</f>
        <v>0</v>
      </c>
      <c r="D32" s="83"/>
      <c r="E32" s="83"/>
      <c r="F32" s="83"/>
      <c r="G32" s="83">
        <f t="shared" si="1"/>
        <v>0</v>
      </c>
      <c r="H32" s="139"/>
    </row>
    <row r="33" spans="1:8" x14ac:dyDescent="0.25">
      <c r="A33" s="127"/>
      <c r="B33" s="128" t="s">
        <v>669</v>
      </c>
      <c r="C33" s="129">
        <f>('Consolidated Master'!K52)</f>
        <v>0</v>
      </c>
      <c r="D33" s="83"/>
      <c r="E33" s="83"/>
      <c r="F33" s="83"/>
      <c r="G33" s="83">
        <f t="shared" si="1"/>
        <v>0</v>
      </c>
      <c r="H33" s="139"/>
    </row>
    <row r="34" spans="1:8" x14ac:dyDescent="0.25">
      <c r="A34" s="127"/>
      <c r="B34" s="128" t="s">
        <v>673</v>
      </c>
      <c r="C34" s="129">
        <f>('Consolidated Master'!K221)</f>
        <v>0</v>
      </c>
      <c r="D34" s="83"/>
      <c r="E34" s="83"/>
      <c r="F34" s="83"/>
      <c r="G34" s="83">
        <f t="shared" si="1"/>
        <v>0</v>
      </c>
      <c r="H34" s="139"/>
    </row>
    <row r="35" spans="1:8" x14ac:dyDescent="0.25">
      <c r="A35" s="127"/>
      <c r="B35" s="128" t="s">
        <v>702</v>
      </c>
      <c r="C35" s="129">
        <f>('Consolidated Master'!K238)</f>
        <v>0</v>
      </c>
      <c r="D35" s="83"/>
      <c r="E35" s="83"/>
      <c r="F35" s="83"/>
      <c r="G35" s="83">
        <f t="shared" si="1"/>
        <v>0</v>
      </c>
      <c r="H35" s="139"/>
    </row>
    <row r="36" spans="1:8" x14ac:dyDescent="0.25">
      <c r="A36" s="132" t="s">
        <v>800</v>
      </c>
      <c r="B36" s="128" t="s">
        <v>675</v>
      </c>
      <c r="C36" s="129">
        <f>('Consolidated Master'!K255)</f>
        <v>0</v>
      </c>
      <c r="D36" s="83"/>
      <c r="E36" s="83"/>
      <c r="F36" s="83"/>
      <c r="G36" s="83">
        <f t="shared" si="1"/>
        <v>0</v>
      </c>
      <c r="H36" s="139"/>
    </row>
    <row r="37" spans="1:8" x14ac:dyDescent="0.25">
      <c r="A37" s="132"/>
      <c r="B37" s="128" t="s">
        <v>703</v>
      </c>
      <c r="C37" s="129">
        <f>('Consolidated Master'!K280)</f>
        <v>0</v>
      </c>
      <c r="D37" s="83"/>
      <c r="E37" s="83"/>
      <c r="F37" s="83"/>
      <c r="G37" s="83">
        <f t="shared" si="1"/>
        <v>0</v>
      </c>
      <c r="H37" s="139"/>
    </row>
    <row r="38" spans="1:8" x14ac:dyDescent="0.25">
      <c r="A38" s="127"/>
      <c r="B38" s="128" t="s">
        <v>495</v>
      </c>
      <c r="C38" s="129">
        <f>('Consolidated Master'!K499)</f>
        <v>0</v>
      </c>
      <c r="D38" s="83"/>
      <c r="E38" s="83"/>
      <c r="F38" s="83"/>
      <c r="G38" s="83">
        <f t="shared" si="1"/>
        <v>0</v>
      </c>
      <c r="H38" s="139"/>
    </row>
    <row r="39" spans="1:8" x14ac:dyDescent="0.25">
      <c r="A39" s="127"/>
      <c r="B39" s="128" t="s">
        <v>704</v>
      </c>
      <c r="C39" s="129">
        <f>('Consolidated Master'!K521)</f>
        <v>0</v>
      </c>
      <c r="D39" s="83"/>
      <c r="E39" s="83"/>
      <c r="F39" s="83"/>
      <c r="G39" s="83">
        <f t="shared" si="1"/>
        <v>0</v>
      </c>
      <c r="H39" s="139"/>
    </row>
    <row r="40" spans="1:8" x14ac:dyDescent="0.25">
      <c r="A40" s="127"/>
      <c r="B40" s="128" t="s">
        <v>535</v>
      </c>
      <c r="C40" s="129">
        <f>('Consolidated Master'!K557)</f>
        <v>0</v>
      </c>
      <c r="D40" s="83"/>
      <c r="E40" s="83"/>
      <c r="F40" s="83"/>
      <c r="G40" s="83">
        <f t="shared" si="1"/>
        <v>0</v>
      </c>
      <c r="H40" s="139"/>
    </row>
    <row r="41" spans="1:8" x14ac:dyDescent="0.25">
      <c r="A41" s="127"/>
      <c r="B41" s="128" t="s">
        <v>705</v>
      </c>
      <c r="C41" s="129">
        <f>('Consolidated Master'!K626)</f>
        <v>0</v>
      </c>
      <c r="D41" s="83"/>
      <c r="E41" s="83"/>
      <c r="F41" s="83"/>
      <c r="G41" s="83">
        <f t="shared" si="1"/>
        <v>0</v>
      </c>
      <c r="H41" s="139"/>
    </row>
    <row r="42" spans="1:8" x14ac:dyDescent="0.25">
      <c r="A42" s="127"/>
      <c r="B42" s="128" t="s">
        <v>706</v>
      </c>
      <c r="C42" s="129">
        <f>('Consolidated Master'!K652)</f>
        <v>0</v>
      </c>
      <c r="D42" s="83"/>
      <c r="E42" s="83"/>
      <c r="F42" s="83"/>
      <c r="G42" s="83">
        <f t="shared" si="1"/>
        <v>0</v>
      </c>
      <c r="H42" s="139"/>
    </row>
    <row r="43" spans="1:8" x14ac:dyDescent="0.25">
      <c r="A43" s="127"/>
      <c r="B43" s="128" t="s">
        <v>707</v>
      </c>
      <c r="C43" s="129">
        <f>('Consolidated Master'!K675)</f>
        <v>0</v>
      </c>
      <c r="D43" s="83"/>
      <c r="E43" s="83"/>
      <c r="F43" s="83"/>
      <c r="G43" s="83">
        <f t="shared" si="1"/>
        <v>0</v>
      </c>
      <c r="H43" s="139"/>
    </row>
    <row r="44" spans="1:8" x14ac:dyDescent="0.25">
      <c r="A44" s="127"/>
      <c r="B44" s="128" t="s">
        <v>708</v>
      </c>
      <c r="C44" s="129">
        <f>('Consolidated Master'!K693)</f>
        <v>0</v>
      </c>
      <c r="D44" s="83"/>
      <c r="E44" s="83"/>
      <c r="F44" s="83"/>
      <c r="G44" s="83">
        <f t="shared" si="1"/>
        <v>0</v>
      </c>
      <c r="H44" s="139"/>
    </row>
    <row r="45" spans="1:8" x14ac:dyDescent="0.25">
      <c r="A45" s="133" t="s">
        <v>780</v>
      </c>
      <c r="B45" s="128" t="s">
        <v>781</v>
      </c>
      <c r="C45" s="129">
        <f>('Consolidated Master'!K148)</f>
        <v>0</v>
      </c>
      <c r="D45" s="83"/>
      <c r="E45" s="83"/>
      <c r="F45" s="83"/>
      <c r="G45" s="83">
        <f t="shared" si="1"/>
        <v>0</v>
      </c>
      <c r="H45" s="139"/>
    </row>
    <row r="46" spans="1:8" x14ac:dyDescent="0.25">
      <c r="A46" s="133" t="s">
        <v>782</v>
      </c>
      <c r="B46" s="128" t="s">
        <v>781</v>
      </c>
      <c r="C46" s="129">
        <f>('Consolidated Master'!K196)</f>
        <v>0</v>
      </c>
      <c r="D46" s="83"/>
      <c r="E46" s="83"/>
      <c r="F46" s="83"/>
      <c r="G46" s="83">
        <f t="shared" si="1"/>
        <v>0</v>
      </c>
      <c r="H46" s="139"/>
    </row>
    <row r="47" spans="1:8" x14ac:dyDescent="0.25">
      <c r="A47" s="133" t="s">
        <v>783</v>
      </c>
      <c r="B47" s="128" t="s">
        <v>784</v>
      </c>
      <c r="C47" s="129">
        <f>('Consolidated Master'!K576)</f>
        <v>0</v>
      </c>
      <c r="D47" s="83"/>
      <c r="E47" s="83"/>
      <c r="F47" s="83"/>
      <c r="G47" s="83">
        <f t="shared" si="1"/>
        <v>0</v>
      </c>
      <c r="H47" s="139"/>
    </row>
    <row r="48" spans="1:8" x14ac:dyDescent="0.25">
      <c r="A48" s="133" t="s">
        <v>785</v>
      </c>
      <c r="B48" s="128" t="s">
        <v>786</v>
      </c>
      <c r="C48" s="129">
        <f>('Consolidated Master'!K361)</f>
        <v>0</v>
      </c>
      <c r="D48" s="83"/>
      <c r="E48" s="83"/>
      <c r="F48" s="83"/>
      <c r="G48" s="83">
        <f t="shared" si="1"/>
        <v>0</v>
      </c>
      <c r="H48" s="139"/>
    </row>
    <row r="49" spans="1:8" x14ac:dyDescent="0.25">
      <c r="A49" s="133" t="s">
        <v>793</v>
      </c>
      <c r="B49" s="128" t="s">
        <v>788</v>
      </c>
      <c r="C49" s="129">
        <f>('Consolidated Master'!K717)</f>
        <v>0</v>
      </c>
      <c r="D49" s="83"/>
      <c r="E49" s="83"/>
      <c r="F49" s="83"/>
      <c r="G49" s="83">
        <f t="shared" si="1"/>
        <v>0</v>
      </c>
      <c r="H49" s="139"/>
    </row>
    <row r="50" spans="1:8" x14ac:dyDescent="0.25">
      <c r="A50" s="133" t="s">
        <v>789</v>
      </c>
      <c r="B50" s="128" t="s">
        <v>790</v>
      </c>
      <c r="C50" s="129">
        <f>('Consolidated Master'!K124)</f>
        <v>55000</v>
      </c>
      <c r="D50" s="83"/>
      <c r="E50" s="83"/>
      <c r="F50" s="83"/>
      <c r="G50" s="83">
        <f t="shared" si="1"/>
        <v>55000</v>
      </c>
      <c r="H50" s="139"/>
    </row>
    <row r="51" spans="1:8" ht="15.75" thickBot="1" x14ac:dyDescent="0.3">
      <c r="A51" s="133" t="s">
        <v>791</v>
      </c>
      <c r="B51" s="128" t="s">
        <v>784</v>
      </c>
      <c r="C51" s="129">
        <f>('Consolidated Master'!K576)</f>
        <v>0</v>
      </c>
      <c r="D51" s="87"/>
      <c r="E51" s="87"/>
      <c r="F51" s="87"/>
      <c r="G51" s="83">
        <f t="shared" si="1"/>
        <v>0</v>
      </c>
      <c r="H51" s="88"/>
    </row>
    <row r="52" spans="1:8" ht="16.5" thickTop="1" thickBot="1" x14ac:dyDescent="0.3">
      <c r="A52" s="123"/>
      <c r="B52" s="133" t="s">
        <v>29</v>
      </c>
      <c r="C52" s="140">
        <f>SUM(C31:C51)</f>
        <v>55000</v>
      </c>
      <c r="D52" s="140"/>
      <c r="E52" s="140">
        <f>SUM(E31:E51)</f>
        <v>0</v>
      </c>
      <c r="F52" s="140"/>
      <c r="G52" s="140">
        <f>SUM(G31:G51)</f>
        <v>55000</v>
      </c>
      <c r="H52" s="78"/>
    </row>
    <row r="53" spans="1:8" ht="15.75" thickTop="1" x14ac:dyDescent="0.25">
      <c r="A53" s="123"/>
      <c r="B53" s="133"/>
      <c r="C53" s="141"/>
      <c r="D53" s="142"/>
      <c r="E53" s="142"/>
      <c r="F53" s="142"/>
      <c r="G53" s="142"/>
      <c r="H53" s="78"/>
    </row>
    <row r="54" spans="1:8" ht="15.75" thickBot="1" x14ac:dyDescent="0.3">
      <c r="A54" s="123"/>
      <c r="B54" s="78"/>
      <c r="C54" s="124"/>
      <c r="D54" s="78"/>
      <c r="E54" s="78"/>
      <c r="F54" s="78"/>
      <c r="G54" s="78"/>
      <c r="H54" s="78"/>
    </row>
    <row r="55" spans="1:8" ht="16.5" thickTop="1" thickBot="1" x14ac:dyDescent="0.3">
      <c r="A55" s="123"/>
      <c r="B55" s="280" t="s">
        <v>814</v>
      </c>
      <c r="C55" s="280"/>
      <c r="D55" s="280"/>
      <c r="E55" s="280"/>
      <c r="F55" s="280"/>
      <c r="G55" s="280"/>
      <c r="H55" s="280"/>
    </row>
    <row r="56" spans="1:8" ht="16.5" thickTop="1" thickBot="1" x14ac:dyDescent="0.3">
      <c r="A56" s="123"/>
      <c r="B56" s="79"/>
      <c r="C56" s="81" t="s">
        <v>798</v>
      </c>
      <c r="D56" s="81"/>
      <c r="E56" s="81" t="s">
        <v>717</v>
      </c>
      <c r="F56" s="81"/>
      <c r="G56" s="81" t="s">
        <v>799</v>
      </c>
      <c r="H56" s="79"/>
    </row>
    <row r="57" spans="1:8" ht="15.75" thickTop="1" x14ac:dyDescent="0.25">
      <c r="A57" s="127"/>
      <c r="B57" s="128" t="s">
        <v>667</v>
      </c>
      <c r="C57" s="83">
        <f>('Consolidated Master'!K12)</f>
        <v>0</v>
      </c>
      <c r="D57" s="83"/>
      <c r="E57" s="83"/>
      <c r="F57" s="83"/>
      <c r="G57" s="83">
        <f t="shared" ref="G57:G77" si="2">C57-E57</f>
        <v>0</v>
      </c>
      <c r="H57" s="139"/>
    </row>
    <row r="58" spans="1:8" x14ac:dyDescent="0.25">
      <c r="A58" s="127"/>
      <c r="B58" s="128" t="s">
        <v>701</v>
      </c>
      <c r="C58" s="83">
        <f>('Consolidated Master'!K28)</f>
        <v>0</v>
      </c>
      <c r="D58" s="83"/>
      <c r="E58" s="83"/>
      <c r="F58" s="83"/>
      <c r="G58" s="83">
        <f t="shared" si="2"/>
        <v>0</v>
      </c>
      <c r="H58" s="139"/>
    </row>
    <row r="59" spans="1:8" x14ac:dyDescent="0.25">
      <c r="A59" s="127"/>
      <c r="B59" s="128" t="s">
        <v>669</v>
      </c>
      <c r="C59" s="83">
        <f>('Consolidated Master'!K98)</f>
        <v>2109880</v>
      </c>
      <c r="D59" s="83"/>
      <c r="E59" s="83"/>
      <c r="F59" s="83"/>
      <c r="G59" s="83">
        <f t="shared" si="2"/>
        <v>2109880</v>
      </c>
      <c r="H59" s="139"/>
    </row>
    <row r="60" spans="1:8" x14ac:dyDescent="0.25">
      <c r="A60" s="127"/>
      <c r="B60" s="128" t="s">
        <v>673</v>
      </c>
      <c r="C60" s="83">
        <f>('Consolidated Master'!K224)</f>
        <v>0</v>
      </c>
      <c r="D60" s="83"/>
      <c r="E60" s="83"/>
      <c r="F60" s="83"/>
      <c r="G60" s="83">
        <f t="shared" si="2"/>
        <v>0</v>
      </c>
      <c r="H60" s="139"/>
    </row>
    <row r="61" spans="1:8" x14ac:dyDescent="0.25">
      <c r="A61" s="127"/>
      <c r="B61" s="128" t="s">
        <v>702</v>
      </c>
      <c r="C61" s="83">
        <f>('Consolidated Master'!K241)</f>
        <v>0</v>
      </c>
      <c r="D61" s="83"/>
      <c r="E61" s="83"/>
      <c r="F61" s="83"/>
      <c r="G61" s="83">
        <f t="shared" si="2"/>
        <v>0</v>
      </c>
      <c r="H61" s="139"/>
    </row>
    <row r="62" spans="1:8" x14ac:dyDescent="0.25">
      <c r="A62" s="132" t="s">
        <v>800</v>
      </c>
      <c r="B62" s="128" t="s">
        <v>675</v>
      </c>
      <c r="C62" s="83">
        <f>('Consolidated Master'!K263)</f>
        <v>30000</v>
      </c>
      <c r="D62" s="83"/>
      <c r="E62" s="83"/>
      <c r="F62" s="83"/>
      <c r="G62" s="83">
        <f t="shared" si="2"/>
        <v>30000</v>
      </c>
      <c r="H62" s="139"/>
    </row>
    <row r="63" spans="1:8" x14ac:dyDescent="0.25">
      <c r="A63" s="132"/>
      <c r="B63" s="128" t="s">
        <v>703</v>
      </c>
      <c r="C63" s="83">
        <f>('Consolidated Master'!K309)</f>
        <v>70000</v>
      </c>
      <c r="D63" s="83"/>
      <c r="E63" s="83"/>
      <c r="F63" s="83"/>
      <c r="G63" s="83">
        <f t="shared" si="2"/>
        <v>70000</v>
      </c>
      <c r="H63" s="139"/>
    </row>
    <row r="64" spans="1:8" x14ac:dyDescent="0.25">
      <c r="A64" s="127"/>
      <c r="B64" s="128" t="s">
        <v>495</v>
      </c>
      <c r="C64" s="83">
        <f>('Consolidated Master'!K507)</f>
        <v>322600</v>
      </c>
      <c r="D64" s="83"/>
      <c r="E64" s="83"/>
      <c r="F64" s="83"/>
      <c r="G64" s="83">
        <f t="shared" si="2"/>
        <v>322600</v>
      </c>
      <c r="H64" s="139"/>
    </row>
    <row r="65" spans="1:8" x14ac:dyDescent="0.25">
      <c r="A65" s="127"/>
      <c r="B65" s="128" t="s">
        <v>704</v>
      </c>
      <c r="C65" s="83">
        <f>('Consolidated Master'!K524)</f>
        <v>0</v>
      </c>
      <c r="D65" s="83"/>
      <c r="E65" s="83"/>
      <c r="F65" s="83"/>
      <c r="G65" s="83">
        <f t="shared" si="2"/>
        <v>0</v>
      </c>
      <c r="H65" s="139"/>
    </row>
    <row r="66" spans="1:8" x14ac:dyDescent="0.25">
      <c r="A66" s="127"/>
      <c r="B66" s="128" t="s">
        <v>535</v>
      </c>
      <c r="C66" s="83">
        <f>('Consolidated Master'!K561)</f>
        <v>2931250</v>
      </c>
      <c r="D66" s="83"/>
      <c r="E66" s="83"/>
      <c r="F66" s="83"/>
      <c r="G66" s="83">
        <f t="shared" si="2"/>
        <v>2931250</v>
      </c>
      <c r="H66" s="139"/>
    </row>
    <row r="67" spans="1:8" x14ac:dyDescent="0.25">
      <c r="A67" s="127"/>
      <c r="B67" s="128" t="s">
        <v>705</v>
      </c>
      <c r="C67" s="83">
        <f>('Consolidated Master'!K633)</f>
        <v>10000</v>
      </c>
      <c r="D67" s="83"/>
      <c r="E67" s="83"/>
      <c r="F67" s="83"/>
      <c r="G67" s="83">
        <f t="shared" si="2"/>
        <v>10000</v>
      </c>
      <c r="H67" s="139"/>
    </row>
    <row r="68" spans="1:8" x14ac:dyDescent="0.25">
      <c r="A68" s="127"/>
      <c r="B68" s="128" t="s">
        <v>706</v>
      </c>
      <c r="C68" s="83">
        <f>('Consolidated Master'!K661)</f>
        <v>0</v>
      </c>
      <c r="D68" s="83"/>
      <c r="E68" s="83"/>
      <c r="F68" s="83"/>
      <c r="G68" s="83">
        <f t="shared" si="2"/>
        <v>0</v>
      </c>
      <c r="H68" s="139"/>
    </row>
    <row r="69" spans="1:8" x14ac:dyDescent="0.25">
      <c r="A69" s="127"/>
      <c r="B69" s="128" t="s">
        <v>707</v>
      </c>
      <c r="C69" s="83">
        <f>('Consolidated Master'!K679)</f>
        <v>0</v>
      </c>
      <c r="D69" s="83"/>
      <c r="E69" s="83"/>
      <c r="F69" s="83"/>
      <c r="G69" s="83">
        <f t="shared" si="2"/>
        <v>0</v>
      </c>
      <c r="H69" s="139"/>
    </row>
    <row r="70" spans="1:8" x14ac:dyDescent="0.25">
      <c r="A70" s="127"/>
      <c r="B70" s="128" t="s">
        <v>708</v>
      </c>
      <c r="C70" s="83">
        <f>('Consolidated Master'!K696)</f>
        <v>0</v>
      </c>
      <c r="D70" s="83"/>
      <c r="E70" s="83"/>
      <c r="F70" s="83"/>
      <c r="G70" s="83">
        <f t="shared" si="2"/>
        <v>0</v>
      </c>
      <c r="H70" s="139"/>
    </row>
    <row r="71" spans="1:8" x14ac:dyDescent="0.25">
      <c r="A71" s="133" t="s">
        <v>780</v>
      </c>
      <c r="B71" s="128" t="s">
        <v>781</v>
      </c>
      <c r="C71" s="83">
        <f>('Consolidated Master'!K166)</f>
        <v>11000</v>
      </c>
      <c r="D71" s="83"/>
      <c r="E71" s="83"/>
      <c r="F71" s="83"/>
      <c r="G71" s="83">
        <f t="shared" si="2"/>
        <v>11000</v>
      </c>
      <c r="H71" s="139"/>
    </row>
    <row r="72" spans="1:8" x14ac:dyDescent="0.25">
      <c r="A72" s="133" t="s">
        <v>782</v>
      </c>
      <c r="B72" s="128" t="s">
        <v>781</v>
      </c>
      <c r="C72" s="83">
        <f>('Consolidated Master'!K203)</f>
        <v>285000</v>
      </c>
      <c r="D72" s="83"/>
      <c r="E72" s="83"/>
      <c r="F72" s="83"/>
      <c r="G72" s="83">
        <f t="shared" si="2"/>
        <v>285000</v>
      </c>
      <c r="H72" s="139"/>
    </row>
    <row r="73" spans="1:8" x14ac:dyDescent="0.25">
      <c r="A73" s="133" t="s">
        <v>783</v>
      </c>
      <c r="B73" s="128" t="s">
        <v>784</v>
      </c>
      <c r="C73" s="83">
        <f>('Consolidated Master'!K589)</f>
        <v>775000</v>
      </c>
      <c r="D73" s="83"/>
      <c r="E73" s="83"/>
      <c r="F73" s="83"/>
      <c r="G73" s="83">
        <f t="shared" si="2"/>
        <v>775000</v>
      </c>
      <c r="H73" s="139"/>
    </row>
    <row r="74" spans="1:8" x14ac:dyDescent="0.25">
      <c r="A74" s="133" t="s">
        <v>785</v>
      </c>
      <c r="B74" s="128" t="s">
        <v>786</v>
      </c>
      <c r="C74" s="83">
        <f>('Consolidated Master'!K405)</f>
        <v>1427000</v>
      </c>
      <c r="D74" s="83"/>
      <c r="E74" s="83">
        <f>SUM('Outside Funding'!D20,'Outside Funding'!D25)</f>
        <v>1006250</v>
      </c>
      <c r="F74" s="83"/>
      <c r="G74" s="83">
        <f t="shared" si="2"/>
        <v>420750</v>
      </c>
      <c r="H74" s="139"/>
    </row>
    <row r="75" spans="1:8" x14ac:dyDescent="0.25">
      <c r="A75" s="133" t="s">
        <v>793</v>
      </c>
      <c r="B75" s="128" t="s">
        <v>788</v>
      </c>
      <c r="C75" s="83">
        <f>('Consolidated Master'!K729)</f>
        <v>87000</v>
      </c>
      <c r="D75" s="83"/>
      <c r="E75" s="83"/>
      <c r="F75" s="83"/>
      <c r="G75" s="83">
        <f t="shared" si="2"/>
        <v>87000</v>
      </c>
      <c r="H75" s="139"/>
    </row>
    <row r="76" spans="1:8" x14ac:dyDescent="0.25">
      <c r="A76" s="133" t="s">
        <v>789</v>
      </c>
      <c r="B76" s="128" t="s">
        <v>790</v>
      </c>
      <c r="C76" s="83">
        <f>('Consolidated Master'!K130)</f>
        <v>50000</v>
      </c>
      <c r="D76" s="83"/>
      <c r="E76" s="83"/>
      <c r="F76" s="83"/>
      <c r="G76" s="83">
        <f t="shared" si="2"/>
        <v>50000</v>
      </c>
      <c r="H76" s="139"/>
    </row>
    <row r="77" spans="1:8" ht="15.75" thickBot="1" x14ac:dyDescent="0.3">
      <c r="A77" s="133" t="s">
        <v>791</v>
      </c>
      <c r="B77" s="128" t="s">
        <v>784</v>
      </c>
      <c r="C77" s="83">
        <f>('Consolidated Master'!K610)</f>
        <v>0</v>
      </c>
      <c r="D77" s="87"/>
      <c r="E77" s="87"/>
      <c r="F77" s="87"/>
      <c r="G77" s="83">
        <f t="shared" si="2"/>
        <v>0</v>
      </c>
      <c r="H77" s="88"/>
    </row>
    <row r="78" spans="1:8" ht="16.5" thickTop="1" thickBot="1" x14ac:dyDescent="0.3">
      <c r="A78" s="123"/>
      <c r="B78" s="133" t="s">
        <v>29</v>
      </c>
      <c r="C78" s="136">
        <f>SUM(C57:C77)</f>
        <v>8108730</v>
      </c>
      <c r="D78" s="136"/>
      <c r="E78" s="136">
        <f>SUM(E57:E77)</f>
        <v>1006250</v>
      </c>
      <c r="F78" s="136"/>
      <c r="G78" s="136">
        <f>SUM(G57:G77)</f>
        <v>7102480</v>
      </c>
      <c r="H78" s="78"/>
    </row>
    <row r="79" spans="1:8" ht="16.5" thickTop="1" thickBot="1" x14ac:dyDescent="0.3">
      <c r="A79" s="123"/>
      <c r="B79" s="78"/>
      <c r="C79" s="143"/>
      <c r="D79" s="78"/>
      <c r="E79" s="143"/>
      <c r="F79" s="78"/>
      <c r="G79" s="78"/>
      <c r="H79" s="78"/>
    </row>
    <row r="80" spans="1:8" ht="16.5" thickTop="1" thickBot="1" x14ac:dyDescent="0.3">
      <c r="A80" s="123"/>
      <c r="B80" s="280" t="s">
        <v>815</v>
      </c>
      <c r="C80" s="280"/>
      <c r="D80" s="280"/>
      <c r="E80" s="280"/>
      <c r="F80" s="280"/>
      <c r="G80" s="280"/>
      <c r="H80" s="280"/>
    </row>
    <row r="81" spans="1:8" ht="16.5" thickTop="1" thickBot="1" x14ac:dyDescent="0.3">
      <c r="A81" s="123"/>
      <c r="B81" s="79"/>
      <c r="C81" s="81" t="s">
        <v>798</v>
      </c>
      <c r="D81" s="81"/>
      <c r="E81" s="81" t="s">
        <v>717</v>
      </c>
      <c r="F81" s="81"/>
      <c r="G81" s="81" t="s">
        <v>799</v>
      </c>
      <c r="H81" s="79"/>
    </row>
    <row r="82" spans="1:8" ht="15.75" thickTop="1" x14ac:dyDescent="0.25">
      <c r="A82" s="127"/>
      <c r="B82" s="128" t="s">
        <v>667</v>
      </c>
      <c r="C82" s="83">
        <f>('Consolidated Master'!K15)</f>
        <v>0</v>
      </c>
      <c r="D82" s="139"/>
      <c r="E82" s="139"/>
      <c r="F82" s="139"/>
      <c r="G82" s="139">
        <f>(C82-E82)</f>
        <v>0</v>
      </c>
      <c r="H82" s="88"/>
    </row>
    <row r="83" spans="1:8" x14ac:dyDescent="0.25">
      <c r="A83" s="127"/>
      <c r="B83" s="128" t="s">
        <v>701</v>
      </c>
      <c r="C83" s="83">
        <f>('Consolidated Master'!K38)</f>
        <v>20000</v>
      </c>
      <c r="D83" s="139"/>
      <c r="E83" s="139"/>
      <c r="F83" s="139"/>
      <c r="G83" s="139">
        <f t="shared" ref="G83:G102" si="3">(C83-E83)</f>
        <v>20000</v>
      </c>
      <c r="H83" s="139"/>
    </row>
    <row r="84" spans="1:8" x14ac:dyDescent="0.25">
      <c r="A84" s="127"/>
      <c r="B84" s="128" t="s">
        <v>669</v>
      </c>
      <c r="C84" s="83">
        <f>('Consolidated Master'!K102)</f>
        <v>0</v>
      </c>
      <c r="D84" s="139"/>
      <c r="E84" s="139"/>
      <c r="F84" s="139"/>
      <c r="G84" s="139">
        <f t="shared" si="3"/>
        <v>0</v>
      </c>
      <c r="H84" s="139"/>
    </row>
    <row r="85" spans="1:8" x14ac:dyDescent="0.25">
      <c r="A85" s="127"/>
      <c r="B85" s="128" t="s">
        <v>673</v>
      </c>
      <c r="C85" s="83">
        <f>('Consolidated Master'!K228)</f>
        <v>0</v>
      </c>
      <c r="D85" s="139"/>
      <c r="E85" s="139"/>
      <c r="F85" s="139"/>
      <c r="G85" s="139">
        <f t="shared" si="3"/>
        <v>0</v>
      </c>
      <c r="H85" s="139"/>
    </row>
    <row r="86" spans="1:8" x14ac:dyDescent="0.25">
      <c r="A86" s="127"/>
      <c r="B86" s="128" t="s">
        <v>702</v>
      </c>
      <c r="C86" s="83">
        <f>('Consolidated Master'!K244)</f>
        <v>0</v>
      </c>
      <c r="D86" s="139"/>
      <c r="E86" s="139"/>
      <c r="F86" s="139"/>
      <c r="G86" s="139">
        <f t="shared" si="3"/>
        <v>0</v>
      </c>
      <c r="H86" s="139"/>
    </row>
    <row r="87" spans="1:8" x14ac:dyDescent="0.25">
      <c r="A87" s="132" t="s">
        <v>800</v>
      </c>
      <c r="B87" s="128" t="s">
        <v>675</v>
      </c>
      <c r="C87" s="83">
        <f>('Consolidated Master'!K266)</f>
        <v>0</v>
      </c>
      <c r="D87" s="139"/>
      <c r="E87" s="139"/>
      <c r="F87" s="139"/>
      <c r="G87" s="139">
        <f t="shared" si="3"/>
        <v>0</v>
      </c>
      <c r="H87" s="139"/>
    </row>
    <row r="88" spans="1:8" x14ac:dyDescent="0.25">
      <c r="A88" s="132"/>
      <c r="B88" s="128" t="s">
        <v>703</v>
      </c>
      <c r="C88" s="83">
        <f>('Consolidated Master'!K312)</f>
        <v>0</v>
      </c>
      <c r="D88" s="139"/>
      <c r="E88" s="139"/>
      <c r="F88" s="139"/>
      <c r="G88" s="139">
        <f t="shared" si="3"/>
        <v>0</v>
      </c>
      <c r="H88" s="139"/>
    </row>
    <row r="89" spans="1:8" x14ac:dyDescent="0.25">
      <c r="A89" s="127"/>
      <c r="B89" s="128" t="s">
        <v>495</v>
      </c>
      <c r="C89" s="83">
        <f>('Consolidated Master'!K510)</f>
        <v>0</v>
      </c>
      <c r="D89" s="139"/>
      <c r="E89" s="139"/>
      <c r="F89" s="139"/>
      <c r="G89" s="139">
        <f t="shared" si="3"/>
        <v>0</v>
      </c>
      <c r="H89" s="139"/>
    </row>
    <row r="90" spans="1:8" x14ac:dyDescent="0.25">
      <c r="A90" s="127"/>
      <c r="B90" s="128" t="s">
        <v>704</v>
      </c>
      <c r="C90" s="83">
        <f>('Consolidated Master'!K527)</f>
        <v>28000</v>
      </c>
      <c r="D90" s="139"/>
      <c r="E90" s="139"/>
      <c r="F90" s="139"/>
      <c r="G90" s="139">
        <f t="shared" si="3"/>
        <v>28000</v>
      </c>
      <c r="H90" s="139"/>
    </row>
    <row r="91" spans="1:8" x14ac:dyDescent="0.25">
      <c r="A91" s="127"/>
      <c r="B91" s="128" t="s">
        <v>535</v>
      </c>
      <c r="C91" s="83">
        <f>('Consolidated Master'!K566)</f>
        <v>0</v>
      </c>
      <c r="D91" s="139"/>
      <c r="E91" s="139"/>
      <c r="F91" s="139"/>
      <c r="G91" s="139">
        <f t="shared" si="3"/>
        <v>0</v>
      </c>
      <c r="H91" s="139"/>
    </row>
    <row r="92" spans="1:8" x14ac:dyDescent="0.25">
      <c r="A92" s="127"/>
      <c r="B92" s="128" t="s">
        <v>705</v>
      </c>
      <c r="C92" s="83">
        <f>('Consolidated Master'!K640)</f>
        <v>216000</v>
      </c>
      <c r="D92" s="139"/>
      <c r="E92" s="139"/>
      <c r="F92" s="139"/>
      <c r="G92" s="139">
        <f t="shared" si="3"/>
        <v>216000</v>
      </c>
      <c r="H92" s="139"/>
    </row>
    <row r="93" spans="1:8" x14ac:dyDescent="0.25">
      <c r="A93" s="127"/>
      <c r="B93" s="128" t="s">
        <v>706</v>
      </c>
      <c r="C93" s="83">
        <f>('Consolidated Master'!K664)</f>
        <v>0</v>
      </c>
      <c r="D93" s="139"/>
      <c r="E93" s="139"/>
      <c r="F93" s="139"/>
      <c r="G93" s="139">
        <f t="shared" si="3"/>
        <v>0</v>
      </c>
      <c r="H93" s="139"/>
    </row>
    <row r="94" spans="1:8" x14ac:dyDescent="0.25">
      <c r="A94" s="127"/>
      <c r="B94" s="128" t="s">
        <v>707</v>
      </c>
      <c r="C94" s="83">
        <f>('Consolidated Master'!K682)</f>
        <v>0</v>
      </c>
      <c r="D94" s="139"/>
      <c r="E94" s="139"/>
      <c r="F94" s="139"/>
      <c r="G94" s="139">
        <f t="shared" si="3"/>
        <v>0</v>
      </c>
      <c r="H94" s="139"/>
    </row>
    <row r="95" spans="1:8" x14ac:dyDescent="0.25">
      <c r="A95" s="127"/>
      <c r="B95" s="128" t="s">
        <v>708</v>
      </c>
      <c r="C95" s="83">
        <f>('Consolidated Master'!K702)</f>
        <v>88000</v>
      </c>
      <c r="D95" s="139"/>
      <c r="E95" s="139">
        <f>-SUM('Outside Funding'!D55)</f>
        <v>-13000</v>
      </c>
      <c r="F95" s="139"/>
      <c r="G95" s="139">
        <f t="shared" si="3"/>
        <v>101000</v>
      </c>
      <c r="H95" s="139"/>
    </row>
    <row r="96" spans="1:8" x14ac:dyDescent="0.25">
      <c r="A96" s="133" t="s">
        <v>780</v>
      </c>
      <c r="B96" s="128" t="s">
        <v>781</v>
      </c>
      <c r="C96" s="83">
        <f>('Consolidated Master'!K183)</f>
        <v>290500</v>
      </c>
      <c r="D96" s="139"/>
      <c r="E96" s="139"/>
      <c r="F96" s="139"/>
      <c r="G96" s="139">
        <f t="shared" si="3"/>
        <v>290500</v>
      </c>
      <c r="H96" s="139"/>
    </row>
    <row r="97" spans="1:8" x14ac:dyDescent="0.25">
      <c r="A97" s="133" t="s">
        <v>782</v>
      </c>
      <c r="B97" s="128" t="s">
        <v>781</v>
      </c>
      <c r="C97" s="83">
        <f>('Consolidated Master'!K211)</f>
        <v>35000</v>
      </c>
      <c r="D97" s="139"/>
      <c r="E97" s="139"/>
      <c r="F97" s="139"/>
      <c r="G97" s="139">
        <f t="shared" si="3"/>
        <v>35000</v>
      </c>
      <c r="H97" s="139"/>
    </row>
    <row r="98" spans="1:8" x14ac:dyDescent="0.25">
      <c r="A98" s="133" t="s">
        <v>783</v>
      </c>
      <c r="B98" s="128" t="s">
        <v>784</v>
      </c>
      <c r="C98" s="83">
        <f>('Consolidated Master'!K592)</f>
        <v>0</v>
      </c>
      <c r="D98" s="139"/>
      <c r="E98" s="139"/>
      <c r="F98" s="139"/>
      <c r="G98" s="139">
        <f t="shared" si="3"/>
        <v>0</v>
      </c>
      <c r="H98" s="139"/>
    </row>
    <row r="99" spans="1:8" x14ac:dyDescent="0.25">
      <c r="A99" s="133" t="s">
        <v>785</v>
      </c>
      <c r="B99" s="128" t="s">
        <v>786</v>
      </c>
      <c r="C99" s="83">
        <f>('Consolidated Master'!K476)</f>
        <v>370000</v>
      </c>
      <c r="D99" s="139"/>
      <c r="E99" s="139"/>
      <c r="F99" s="139"/>
      <c r="G99" s="139">
        <f t="shared" si="3"/>
        <v>370000</v>
      </c>
      <c r="H99" s="139"/>
    </row>
    <row r="100" spans="1:8" x14ac:dyDescent="0.25">
      <c r="A100" s="133" t="s">
        <v>793</v>
      </c>
      <c r="B100" s="128" t="s">
        <v>788</v>
      </c>
      <c r="C100" s="83">
        <f>('Consolidated Master'!K737)</f>
        <v>55000</v>
      </c>
      <c r="D100" s="139"/>
      <c r="E100" s="139">
        <f>SUM('Outside Funding'!D60)</f>
        <v>384000</v>
      </c>
      <c r="F100" s="139"/>
      <c r="G100" s="139">
        <f t="shared" si="3"/>
        <v>-329000</v>
      </c>
      <c r="H100" s="139"/>
    </row>
    <row r="101" spans="1:8" x14ac:dyDescent="0.25">
      <c r="A101" s="133" t="s">
        <v>789</v>
      </c>
      <c r="B101" s="128" t="s">
        <v>790</v>
      </c>
      <c r="C101" s="83">
        <f>('Consolidated Master'!K136)</f>
        <v>0</v>
      </c>
      <c r="D101" s="139"/>
      <c r="E101" s="139"/>
      <c r="F101" s="139"/>
      <c r="G101" s="139">
        <f t="shared" si="3"/>
        <v>0</v>
      </c>
      <c r="H101" s="139"/>
    </row>
    <row r="102" spans="1:8" ht="15.75" thickBot="1" x14ac:dyDescent="0.3">
      <c r="A102" s="133" t="s">
        <v>791</v>
      </c>
      <c r="B102" s="128" t="s">
        <v>784</v>
      </c>
      <c r="C102" s="83">
        <f>('Consolidated Master'!K613)</f>
        <v>0</v>
      </c>
      <c r="D102" s="144"/>
      <c r="E102" s="139"/>
      <c r="F102" s="144"/>
      <c r="G102" s="139">
        <f t="shared" si="3"/>
        <v>0</v>
      </c>
      <c r="H102" s="88"/>
    </row>
    <row r="103" spans="1:8" ht="16.5" thickTop="1" thickBot="1" x14ac:dyDescent="0.3">
      <c r="A103" s="123"/>
      <c r="B103" s="133" t="s">
        <v>29</v>
      </c>
      <c r="C103" s="145">
        <f>SUM(C82:C102)</f>
        <v>1102500</v>
      </c>
      <c r="D103" s="143"/>
      <c r="E103" s="146">
        <f>SUM(E82:E102)</f>
        <v>371000</v>
      </c>
      <c r="F103" s="143"/>
      <c r="G103" s="146">
        <f>SUM(G82:G102)</f>
        <v>731500</v>
      </c>
      <c r="H103" s="78"/>
    </row>
    <row r="104" spans="1:8" ht="15.75" thickTop="1" x14ac:dyDescent="0.25"/>
  </sheetData>
  <mergeCells count="6">
    <mergeCell ref="B80:H80"/>
    <mergeCell ref="B1:H1"/>
    <mergeCell ref="B2:H2"/>
    <mergeCell ref="B3:H3"/>
    <mergeCell ref="B29:H29"/>
    <mergeCell ref="B55:H55"/>
  </mergeCells>
  <pageMargins left="0.7" right="0.7" top="0.75" bottom="0.75" header="0.3" footer="0.3"/>
  <pageSetup scale="4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Consolidated Master</vt:lpstr>
      <vt:lpstr>Outside Funding</vt:lpstr>
      <vt:lpstr>Total 5 YR CIP</vt:lpstr>
      <vt:lpstr>Total 5 YR Charts</vt:lpstr>
      <vt:lpstr>Category Dashboard</vt:lpstr>
      <vt:lpstr>Category Charts</vt:lpstr>
      <vt:lpstr>FY2023 Dashboard</vt:lpstr>
      <vt:lpstr>FY2024 Dashboard</vt:lpstr>
      <vt:lpstr>FY 2025 Dashboard</vt:lpstr>
      <vt:lpstr>FY 2026 Dashboard</vt:lpstr>
      <vt:lpstr>FY 2027 Dashboard</vt:lpstr>
      <vt:lpstr>Unscheduled Dashboard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Clabuesch</dc:creator>
  <cp:lastModifiedBy>Chris Clabuesch</cp:lastModifiedBy>
  <cp:lastPrinted>2021-12-01T17:55:39Z</cp:lastPrinted>
  <dcterms:created xsi:type="dcterms:W3CDTF">2021-11-08T17:55:42Z</dcterms:created>
  <dcterms:modified xsi:type="dcterms:W3CDTF">2021-12-01T17:56:39Z</dcterms:modified>
</cp:coreProperties>
</file>